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Z:\Projects-working\Spokane - GEG2206 - Concession Strategy\RFP and Related Documents\Pro Formas\"/>
    </mc:Choice>
  </mc:AlternateContent>
  <xr:revisionPtr revIDLastSave="0" documentId="13_ncr:1_{7981BEB6-25BD-447D-A409-D5BB3F2DDE0C}" xr6:coauthVersionLast="47" xr6:coauthVersionMax="47" xr10:uidLastSave="{00000000-0000-0000-0000-000000000000}"/>
  <workbookProtection lockStructure="1"/>
  <bookViews>
    <workbookView xWindow="30" yWindow="530" windowWidth="19170" windowHeight="9670" tabRatio="882" firstSheet="7" activeTab="11" xr2:uid="{00000000-000D-0000-FFFF-FFFF00000000}"/>
  </bookViews>
  <sheets>
    <sheet name="A-204 Bar with Food" sheetId="15" r:id="rId1"/>
    <sheet name="R-212 Gift Shop" sheetId="16" r:id="rId2"/>
    <sheet name="R-214 Gourmet Market w Coffee" sheetId="19" r:id="rId3"/>
    <sheet name="R-217 Gourmet Coffee" sheetId="20" r:id="rId4"/>
    <sheet name="TC-01-1110 Convenience Retail" sheetId="22" r:id="rId5"/>
    <sheet name="CC-02-1405a QSR - Deli &amp; Salads" sheetId="23" r:id="rId6"/>
    <sheet name="CC-02-1405c Newsstand" sheetId="25" r:id="rId7"/>
    <sheet name="CC-02-1400 Fast Casual Mexican" sheetId="27" r:id="rId8"/>
    <sheet name="CC-02-1210 Bistro w Bar" sheetId="31" r:id="rId9"/>
    <sheet name="C Vending" sheetId="30" r:id="rId10"/>
    <sheet name="Consolidated Package 1" sheetId="18" r:id="rId11"/>
    <sheet name="Proposer Notes Package 1" sheetId="21" r:id="rId12"/>
  </sheets>
  <definedNames>
    <definedName name="_xlnm.Print_Area" localSheetId="0">'A-204 Bar with Food'!$B$2:$P$57</definedName>
    <definedName name="_xlnm.Print_Area" localSheetId="9">'C Vending'!$B$2:$P$55</definedName>
    <definedName name="_xlnm.Print_Area" localSheetId="8">'CC-02-1210 Bistro w Bar'!$B$2:$P$57</definedName>
    <definedName name="_xlnm.Print_Area" localSheetId="7">'CC-02-1400 Fast Casual Mexican'!$B$2:$P$56</definedName>
    <definedName name="_xlnm.Print_Area" localSheetId="5">'CC-02-1405a QSR - Deli &amp; Salads'!$B$2:$P$56</definedName>
    <definedName name="_xlnm.Print_Area" localSheetId="6">'CC-02-1405c Newsstand'!$B$2:$P$56</definedName>
    <definedName name="_xlnm.Print_Area" localSheetId="10">'Consolidated Package 1'!$B$2:$P$58</definedName>
    <definedName name="_xlnm.Print_Area" localSheetId="11">'Proposer Notes Package 1'!$A$1:$A$49</definedName>
    <definedName name="_xlnm.Print_Area" localSheetId="1">'R-212 Gift Shop'!$B$2:$P$56</definedName>
    <definedName name="_xlnm.Print_Area" localSheetId="2">'R-214 Gourmet Market w Coffee'!$B$2:$P$62</definedName>
    <definedName name="_xlnm.Print_Area" localSheetId="3">'R-217 Gourmet Coffee'!$B$2:$P$63</definedName>
    <definedName name="_xlnm.Print_Area" localSheetId="4">'TC-01-1110 Convenience Retail'!$B$2:$P$56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1" i="20" l="1"/>
  <c r="P49" i="18"/>
  <c r="P46" i="18"/>
  <c r="D43" i="18"/>
  <c r="E43" i="18"/>
  <c r="F43" i="18"/>
  <c r="G43" i="18"/>
  <c r="H43" i="18"/>
  <c r="I43" i="18"/>
  <c r="J43" i="18"/>
  <c r="K43" i="18"/>
  <c r="L43" i="18"/>
  <c r="M43" i="18"/>
  <c r="N43" i="18"/>
  <c r="O43" i="18"/>
  <c r="C43" i="18"/>
  <c r="D29" i="18"/>
  <c r="E29" i="18"/>
  <c r="F29" i="18"/>
  <c r="G29" i="18"/>
  <c r="H29" i="18"/>
  <c r="I29" i="18"/>
  <c r="J29" i="18"/>
  <c r="K29" i="18"/>
  <c r="L29" i="18"/>
  <c r="M29" i="18"/>
  <c r="N29" i="18"/>
  <c r="O29" i="18"/>
  <c r="D30" i="18"/>
  <c r="E30" i="18"/>
  <c r="F30" i="18"/>
  <c r="G30" i="18"/>
  <c r="H30" i="18"/>
  <c r="I30" i="18"/>
  <c r="J30" i="18"/>
  <c r="K30" i="18"/>
  <c r="L30" i="18"/>
  <c r="M30" i="18"/>
  <c r="N30" i="18"/>
  <c r="O30" i="18"/>
  <c r="D31" i="18"/>
  <c r="E31" i="18"/>
  <c r="F31" i="18"/>
  <c r="G31" i="18"/>
  <c r="H31" i="18"/>
  <c r="I31" i="18"/>
  <c r="J31" i="18"/>
  <c r="K31" i="18"/>
  <c r="L31" i="18"/>
  <c r="M31" i="18"/>
  <c r="N31" i="18"/>
  <c r="O31" i="18"/>
  <c r="D32" i="18"/>
  <c r="E32" i="18"/>
  <c r="F32" i="18"/>
  <c r="G32" i="18"/>
  <c r="H32" i="18"/>
  <c r="I32" i="18"/>
  <c r="J32" i="18"/>
  <c r="K32" i="18"/>
  <c r="L32" i="18"/>
  <c r="M32" i="18"/>
  <c r="N32" i="18"/>
  <c r="O32" i="18"/>
  <c r="D33" i="18"/>
  <c r="E33" i="18"/>
  <c r="F33" i="18"/>
  <c r="G33" i="18"/>
  <c r="H33" i="18"/>
  <c r="I33" i="18"/>
  <c r="J33" i="18"/>
  <c r="K33" i="18"/>
  <c r="L33" i="18"/>
  <c r="M33" i="18"/>
  <c r="N33" i="18"/>
  <c r="O33" i="18"/>
  <c r="D34" i="18"/>
  <c r="E34" i="18"/>
  <c r="F34" i="18"/>
  <c r="G34" i="18"/>
  <c r="H34" i="18"/>
  <c r="I34" i="18"/>
  <c r="J34" i="18"/>
  <c r="K34" i="18"/>
  <c r="L34" i="18"/>
  <c r="M34" i="18"/>
  <c r="N34" i="18"/>
  <c r="O34" i="18"/>
  <c r="D35" i="18"/>
  <c r="E35" i="18"/>
  <c r="F35" i="18"/>
  <c r="G35" i="18"/>
  <c r="H35" i="18"/>
  <c r="I35" i="18"/>
  <c r="J35" i="18"/>
  <c r="K35" i="18"/>
  <c r="L35" i="18"/>
  <c r="M35" i="18"/>
  <c r="N35" i="18"/>
  <c r="O35" i="18"/>
  <c r="D36" i="18"/>
  <c r="E36" i="18"/>
  <c r="F36" i="18"/>
  <c r="G36" i="18"/>
  <c r="H36" i="18"/>
  <c r="I36" i="18"/>
  <c r="J36" i="18"/>
  <c r="K36" i="18"/>
  <c r="L36" i="18"/>
  <c r="M36" i="18"/>
  <c r="N36" i="18"/>
  <c r="O36" i="18"/>
  <c r="D37" i="18"/>
  <c r="E37" i="18"/>
  <c r="F37" i="18"/>
  <c r="G37" i="18"/>
  <c r="H37" i="18"/>
  <c r="I37" i="18"/>
  <c r="J37" i="18"/>
  <c r="K37" i="18"/>
  <c r="L37" i="18"/>
  <c r="M37" i="18"/>
  <c r="N37" i="18"/>
  <c r="O37" i="18"/>
  <c r="D38" i="18"/>
  <c r="E38" i="18"/>
  <c r="F38" i="18"/>
  <c r="G38" i="18"/>
  <c r="H38" i="18"/>
  <c r="I38" i="18"/>
  <c r="J38" i="18"/>
  <c r="K38" i="18"/>
  <c r="L38" i="18"/>
  <c r="M38" i="18"/>
  <c r="N38" i="18"/>
  <c r="O38" i="18"/>
  <c r="D39" i="18"/>
  <c r="E39" i="18"/>
  <c r="F39" i="18"/>
  <c r="G39" i="18"/>
  <c r="H39" i="18"/>
  <c r="I39" i="18"/>
  <c r="J39" i="18"/>
  <c r="K39" i="18"/>
  <c r="L39" i="18"/>
  <c r="M39" i="18"/>
  <c r="N39" i="18"/>
  <c r="O39" i="18"/>
  <c r="C30" i="18"/>
  <c r="C31" i="18"/>
  <c r="C32" i="18"/>
  <c r="C33" i="18"/>
  <c r="C34" i="18"/>
  <c r="C35" i="18"/>
  <c r="C36" i="18"/>
  <c r="C37" i="18"/>
  <c r="C38" i="18"/>
  <c r="C39" i="18"/>
  <c r="C29" i="18"/>
  <c r="D25" i="18"/>
  <c r="E25" i="18"/>
  <c r="F25" i="18"/>
  <c r="G25" i="18"/>
  <c r="H25" i="18"/>
  <c r="I25" i="18"/>
  <c r="J25" i="18"/>
  <c r="K25" i="18"/>
  <c r="L25" i="18"/>
  <c r="M25" i="18"/>
  <c r="N25" i="18"/>
  <c r="O25" i="18"/>
  <c r="C25" i="18"/>
  <c r="D20" i="18"/>
  <c r="E20" i="18"/>
  <c r="F20" i="18"/>
  <c r="G20" i="18"/>
  <c r="H20" i="18"/>
  <c r="I20" i="18"/>
  <c r="J20" i="18"/>
  <c r="K20" i="18"/>
  <c r="L20" i="18"/>
  <c r="M20" i="18"/>
  <c r="N20" i="18"/>
  <c r="O20" i="18"/>
  <c r="D21" i="18"/>
  <c r="E21" i="18"/>
  <c r="F21" i="18"/>
  <c r="G21" i="18"/>
  <c r="H21" i="18"/>
  <c r="I21" i="18"/>
  <c r="J21" i="18"/>
  <c r="K21" i="18"/>
  <c r="L21" i="18"/>
  <c r="M21" i="18"/>
  <c r="N21" i="18"/>
  <c r="O21" i="18"/>
  <c r="D22" i="18"/>
  <c r="E22" i="18"/>
  <c r="F22" i="18"/>
  <c r="G22" i="18"/>
  <c r="H22" i="18"/>
  <c r="I22" i="18"/>
  <c r="J22" i="18"/>
  <c r="K22" i="18"/>
  <c r="L22" i="18"/>
  <c r="M22" i="18"/>
  <c r="N22" i="18"/>
  <c r="O22" i="18"/>
  <c r="C21" i="18"/>
  <c r="C22" i="18"/>
  <c r="C20" i="18"/>
  <c r="C15" i="18"/>
  <c r="P43" i="31"/>
  <c r="O40" i="31"/>
  <c r="N40" i="31"/>
  <c r="M40" i="31"/>
  <c r="L40" i="31"/>
  <c r="K40" i="31"/>
  <c r="J40" i="31"/>
  <c r="I40" i="31"/>
  <c r="H40" i="31"/>
  <c r="G40" i="31"/>
  <c r="F40" i="31"/>
  <c r="E40" i="31"/>
  <c r="D40" i="31"/>
  <c r="C40" i="31"/>
  <c r="P39" i="31"/>
  <c r="P38" i="31"/>
  <c r="P37" i="31"/>
  <c r="P36" i="31"/>
  <c r="P35" i="31"/>
  <c r="P34" i="31"/>
  <c r="P33" i="31"/>
  <c r="P32" i="31"/>
  <c r="P31" i="31"/>
  <c r="P30" i="31"/>
  <c r="P29" i="31"/>
  <c r="P40" i="31" s="1"/>
  <c r="I26" i="31"/>
  <c r="I42" i="31" s="1"/>
  <c r="I44" i="31" s="1"/>
  <c r="G26" i="31"/>
  <c r="G42" i="31" s="1"/>
  <c r="G44" i="31" s="1"/>
  <c r="E26" i="31"/>
  <c r="E42" i="31" s="1"/>
  <c r="E44" i="31" s="1"/>
  <c r="P25" i="31"/>
  <c r="O23" i="31"/>
  <c r="O26" i="31" s="1"/>
  <c r="O42" i="31" s="1"/>
  <c r="O44" i="31" s="1"/>
  <c r="N23" i="31"/>
  <c r="N26" i="31" s="1"/>
  <c r="N42" i="31" s="1"/>
  <c r="N44" i="31" s="1"/>
  <c r="M23" i="31"/>
  <c r="M26" i="31" s="1"/>
  <c r="M42" i="31" s="1"/>
  <c r="M44" i="31" s="1"/>
  <c r="L23" i="31"/>
  <c r="L26" i="31" s="1"/>
  <c r="L42" i="31" s="1"/>
  <c r="L44" i="31" s="1"/>
  <c r="K23" i="31"/>
  <c r="K14" i="31" s="1"/>
  <c r="J23" i="31"/>
  <c r="J14" i="31" s="1"/>
  <c r="I23" i="31"/>
  <c r="I14" i="31" s="1"/>
  <c r="H23" i="31"/>
  <c r="H26" i="31" s="1"/>
  <c r="H42" i="31" s="1"/>
  <c r="H44" i="31" s="1"/>
  <c r="G23" i="31"/>
  <c r="F23" i="31"/>
  <c r="F26" i="31" s="1"/>
  <c r="F42" i="31" s="1"/>
  <c r="F44" i="31" s="1"/>
  <c r="E23" i="31"/>
  <c r="E14" i="31" s="1"/>
  <c r="D23" i="31"/>
  <c r="D26" i="31" s="1"/>
  <c r="D42" i="31" s="1"/>
  <c r="D44" i="31" s="1"/>
  <c r="C23" i="31"/>
  <c r="P22" i="31"/>
  <c r="P21" i="31"/>
  <c r="P20" i="31"/>
  <c r="D15" i="31"/>
  <c r="E15" i="31" s="1"/>
  <c r="N14" i="31"/>
  <c r="M14" i="31"/>
  <c r="L14" i="31"/>
  <c r="G14" i="31"/>
  <c r="F14" i="31"/>
  <c r="O13" i="31"/>
  <c r="O14" i="31" s="1"/>
  <c r="C13" i="31"/>
  <c r="P13" i="31" s="1"/>
  <c r="F11" i="31"/>
  <c r="G11" i="31" s="1"/>
  <c r="H11" i="31" s="1"/>
  <c r="I11" i="31" s="1"/>
  <c r="J11" i="31" s="1"/>
  <c r="K11" i="31" s="1"/>
  <c r="L11" i="31" s="1"/>
  <c r="M11" i="31" s="1"/>
  <c r="N11" i="31" s="1"/>
  <c r="O11" i="31" s="1"/>
  <c r="P54" i="20"/>
  <c r="P53" i="20"/>
  <c r="P53" i="19"/>
  <c r="P52" i="19"/>
  <c r="P46" i="19"/>
  <c r="C14" i="31" l="1"/>
  <c r="K26" i="31"/>
  <c r="K42" i="31" s="1"/>
  <c r="K44" i="31" s="1"/>
  <c r="D14" i="31"/>
  <c r="C16" i="31"/>
  <c r="P23" i="31"/>
  <c r="P26" i="31" s="1"/>
  <c r="P42" i="31" s="1"/>
  <c r="P44" i="31" s="1"/>
  <c r="C26" i="31"/>
  <c r="C42" i="31" s="1"/>
  <c r="C44" i="31" s="1"/>
  <c r="F15" i="31"/>
  <c r="G15" i="31" s="1"/>
  <c r="E16" i="31"/>
  <c r="J26" i="31"/>
  <c r="J42" i="31" s="1"/>
  <c r="J44" i="31" s="1"/>
  <c r="D16" i="31"/>
  <c r="H14" i="31"/>
  <c r="F16" i="31" l="1"/>
  <c r="P14" i="31"/>
  <c r="G16" i="31"/>
  <c r="H15" i="31"/>
  <c r="I15" i="31" l="1"/>
  <c r="H16" i="31"/>
  <c r="I16" i="31" l="1"/>
  <c r="J15" i="31"/>
  <c r="K15" i="31" l="1"/>
  <c r="J16" i="31"/>
  <c r="L15" i="31" l="1"/>
  <c r="K16" i="31"/>
  <c r="M15" i="31" l="1"/>
  <c r="L16" i="31"/>
  <c r="N15" i="31" l="1"/>
  <c r="M16" i="31"/>
  <c r="O15" i="31" l="1"/>
  <c r="O16" i="31" s="1"/>
  <c r="N16" i="31"/>
  <c r="P43" i="30" l="1"/>
  <c r="O40" i="30"/>
  <c r="N40" i="30"/>
  <c r="M40" i="30"/>
  <c r="L40" i="30"/>
  <c r="K40" i="30"/>
  <c r="J40" i="30"/>
  <c r="I40" i="30"/>
  <c r="H40" i="30"/>
  <c r="G40" i="30"/>
  <c r="F40" i="30"/>
  <c r="E40" i="30"/>
  <c r="D40" i="30"/>
  <c r="C40" i="30"/>
  <c r="P39" i="30"/>
  <c r="P38" i="30"/>
  <c r="P37" i="30"/>
  <c r="P36" i="30"/>
  <c r="P35" i="30"/>
  <c r="P34" i="30"/>
  <c r="P33" i="30"/>
  <c r="P32" i="30"/>
  <c r="P31" i="30"/>
  <c r="P30" i="30"/>
  <c r="P29" i="30"/>
  <c r="G26" i="30"/>
  <c r="G42" i="30" s="1"/>
  <c r="G44" i="30" s="1"/>
  <c r="E26" i="30"/>
  <c r="E42" i="30" s="1"/>
  <c r="E44" i="30" s="1"/>
  <c r="P25" i="30"/>
  <c r="O23" i="30"/>
  <c r="O26" i="30" s="1"/>
  <c r="O42" i="30" s="1"/>
  <c r="O44" i="30" s="1"/>
  <c r="N23" i="30"/>
  <c r="N26" i="30" s="1"/>
  <c r="N42" i="30" s="1"/>
  <c r="N44" i="30" s="1"/>
  <c r="M23" i="30"/>
  <c r="M26" i="30" s="1"/>
  <c r="M42" i="30" s="1"/>
  <c r="M44" i="30" s="1"/>
  <c r="L23" i="30"/>
  <c r="L26" i="30" s="1"/>
  <c r="K23" i="30"/>
  <c r="K14" i="30" s="1"/>
  <c r="J23" i="30"/>
  <c r="J14" i="30" s="1"/>
  <c r="I23" i="30"/>
  <c r="I14" i="30" s="1"/>
  <c r="H23" i="30"/>
  <c r="H26" i="30" s="1"/>
  <c r="H42" i="30" s="1"/>
  <c r="H44" i="30" s="1"/>
  <c r="G23" i="30"/>
  <c r="F23" i="30"/>
  <c r="F26" i="30" s="1"/>
  <c r="F42" i="30" s="1"/>
  <c r="F44" i="30" s="1"/>
  <c r="E23" i="30"/>
  <c r="E16" i="30" s="1"/>
  <c r="D23" i="30"/>
  <c r="D26" i="30" s="1"/>
  <c r="C23" i="30"/>
  <c r="P22" i="30"/>
  <c r="P21" i="30"/>
  <c r="P20" i="30"/>
  <c r="D16" i="30"/>
  <c r="E15" i="30"/>
  <c r="D15" i="30"/>
  <c r="D15" i="18" s="1"/>
  <c r="N14" i="30"/>
  <c r="M14" i="30"/>
  <c r="L14" i="30"/>
  <c r="G14" i="30"/>
  <c r="E14" i="30"/>
  <c r="D14" i="30"/>
  <c r="O13" i="30"/>
  <c r="O14" i="30" s="1"/>
  <c r="C13" i="30"/>
  <c r="P13" i="30" s="1"/>
  <c r="D11" i="30"/>
  <c r="E11" i="30" s="1"/>
  <c r="F11" i="30" s="1"/>
  <c r="G11" i="30" s="1"/>
  <c r="H11" i="30" s="1"/>
  <c r="I11" i="30" s="1"/>
  <c r="J11" i="30" s="1"/>
  <c r="K11" i="30" s="1"/>
  <c r="L11" i="30" s="1"/>
  <c r="M11" i="30" s="1"/>
  <c r="N11" i="30" s="1"/>
  <c r="O11" i="30" s="1"/>
  <c r="D13" i="18"/>
  <c r="E13" i="18"/>
  <c r="F13" i="18"/>
  <c r="G13" i="18"/>
  <c r="H13" i="18"/>
  <c r="I13" i="18"/>
  <c r="J13" i="18"/>
  <c r="K13" i="18"/>
  <c r="L13" i="18"/>
  <c r="M13" i="18"/>
  <c r="N13" i="18"/>
  <c r="O13" i="18"/>
  <c r="C13" i="18"/>
  <c r="O13" i="27"/>
  <c r="C13" i="27"/>
  <c r="O13" i="25"/>
  <c r="C13" i="25"/>
  <c r="O13" i="23"/>
  <c r="C13" i="23"/>
  <c r="O13" i="22"/>
  <c r="C13" i="22"/>
  <c r="O13" i="19"/>
  <c r="C13" i="19"/>
  <c r="O13" i="16"/>
  <c r="C13" i="16"/>
  <c r="O13" i="15"/>
  <c r="C13" i="15"/>
  <c r="C14" i="30" l="1"/>
  <c r="I26" i="30"/>
  <c r="I42" i="30" s="1"/>
  <c r="I44" i="30" s="1"/>
  <c r="F15" i="30"/>
  <c r="F15" i="18" s="1"/>
  <c r="E15" i="18"/>
  <c r="D42" i="30"/>
  <c r="D44" i="30" s="1"/>
  <c r="L42" i="30"/>
  <c r="L44" i="30" s="1"/>
  <c r="F14" i="30"/>
  <c r="C16" i="30"/>
  <c r="P40" i="30"/>
  <c r="P23" i="30"/>
  <c r="P26" i="30"/>
  <c r="P42" i="30" s="1"/>
  <c r="P44" i="30" s="1"/>
  <c r="P14" i="30"/>
  <c r="G15" i="30"/>
  <c r="G15" i="18" s="1"/>
  <c r="J26" i="30"/>
  <c r="J42" i="30" s="1"/>
  <c r="J44" i="30" s="1"/>
  <c r="C26" i="30"/>
  <c r="C42" i="30" s="1"/>
  <c r="C44" i="30" s="1"/>
  <c r="K26" i="30"/>
  <c r="K42" i="30" s="1"/>
  <c r="K44" i="30" s="1"/>
  <c r="H14" i="30"/>
  <c r="P43" i="27"/>
  <c r="L42" i="27"/>
  <c r="L44" i="27" s="1"/>
  <c r="D42" i="27"/>
  <c r="D44" i="27" s="1"/>
  <c r="O40" i="27"/>
  <c r="N40" i="27"/>
  <c r="M40" i="27"/>
  <c r="L40" i="27"/>
  <c r="K40" i="27"/>
  <c r="J40" i="27"/>
  <c r="I40" i="27"/>
  <c r="H40" i="27"/>
  <c r="G40" i="27"/>
  <c r="F40" i="27"/>
  <c r="E40" i="27"/>
  <c r="D40" i="27"/>
  <c r="C40" i="27"/>
  <c r="P39" i="27"/>
  <c r="P38" i="27"/>
  <c r="P37" i="27"/>
  <c r="P36" i="27"/>
  <c r="P35" i="27"/>
  <c r="P34" i="27"/>
  <c r="P33" i="27"/>
  <c r="P32" i="27"/>
  <c r="P31" i="27"/>
  <c r="P30" i="27"/>
  <c r="P29" i="27"/>
  <c r="P40" i="27" s="1"/>
  <c r="L26" i="27"/>
  <c r="K26" i="27"/>
  <c r="K42" i="27" s="1"/>
  <c r="K44" i="27" s="1"/>
  <c r="I26" i="27"/>
  <c r="I42" i="27" s="1"/>
  <c r="I44" i="27" s="1"/>
  <c r="D26" i="27"/>
  <c r="C26" i="27"/>
  <c r="C42" i="27" s="1"/>
  <c r="C44" i="27" s="1"/>
  <c r="P25" i="27"/>
  <c r="O23" i="27"/>
  <c r="O26" i="27" s="1"/>
  <c r="O42" i="27" s="1"/>
  <c r="O44" i="27" s="1"/>
  <c r="N23" i="27"/>
  <c r="N26" i="27" s="1"/>
  <c r="N42" i="27" s="1"/>
  <c r="N44" i="27" s="1"/>
  <c r="M23" i="27"/>
  <c r="M26" i="27" s="1"/>
  <c r="M42" i="27" s="1"/>
  <c r="M44" i="27" s="1"/>
  <c r="L23" i="27"/>
  <c r="K23" i="27"/>
  <c r="K14" i="27" s="1"/>
  <c r="J23" i="27"/>
  <c r="J14" i="27" s="1"/>
  <c r="I23" i="27"/>
  <c r="I14" i="27" s="1"/>
  <c r="H23" i="27"/>
  <c r="H26" i="27" s="1"/>
  <c r="H42" i="27" s="1"/>
  <c r="H44" i="27" s="1"/>
  <c r="G23" i="27"/>
  <c r="G26" i="27" s="1"/>
  <c r="G42" i="27" s="1"/>
  <c r="G44" i="27" s="1"/>
  <c r="F23" i="27"/>
  <c r="F26" i="27" s="1"/>
  <c r="F42" i="27" s="1"/>
  <c r="F44" i="27" s="1"/>
  <c r="E23" i="27"/>
  <c r="E26" i="27" s="1"/>
  <c r="E42" i="27" s="1"/>
  <c r="E44" i="27" s="1"/>
  <c r="D23" i="27"/>
  <c r="C23" i="27"/>
  <c r="C14" i="27" s="1"/>
  <c r="P22" i="27"/>
  <c r="P21" i="27"/>
  <c r="P20" i="27"/>
  <c r="P23" i="27" s="1"/>
  <c r="C16" i="27"/>
  <c r="D15" i="27"/>
  <c r="E15" i="27" s="1"/>
  <c r="O14" i="27"/>
  <c r="N14" i="27"/>
  <c r="M14" i="27"/>
  <c r="L14" i="27"/>
  <c r="G14" i="27"/>
  <c r="F14" i="27"/>
  <c r="E14" i="27"/>
  <c r="D14" i="27"/>
  <c r="P13" i="27"/>
  <c r="D11" i="27"/>
  <c r="E11" i="27" s="1"/>
  <c r="F11" i="27" s="1"/>
  <c r="G11" i="27" s="1"/>
  <c r="H11" i="27" s="1"/>
  <c r="I11" i="27" s="1"/>
  <c r="J11" i="27" s="1"/>
  <c r="K11" i="27" s="1"/>
  <c r="L11" i="27" s="1"/>
  <c r="M11" i="27" s="1"/>
  <c r="N11" i="27" s="1"/>
  <c r="O11" i="27" s="1"/>
  <c r="F16" i="30" l="1"/>
  <c r="G16" i="30"/>
  <c r="H15" i="30"/>
  <c r="H15" i="18" s="1"/>
  <c r="D16" i="27"/>
  <c r="F15" i="27"/>
  <c r="E16" i="27"/>
  <c r="P26" i="27"/>
  <c r="P42" i="27" s="1"/>
  <c r="P44" i="27" s="1"/>
  <c r="P14" i="27"/>
  <c r="J26" i="27"/>
  <c r="J42" i="27" s="1"/>
  <c r="J44" i="27" s="1"/>
  <c r="H14" i="27"/>
  <c r="I15" i="30" l="1"/>
  <c r="I15" i="18" s="1"/>
  <c r="H16" i="30"/>
  <c r="F16" i="27"/>
  <c r="G15" i="27"/>
  <c r="I16" i="30" l="1"/>
  <c r="J15" i="30"/>
  <c r="J15" i="18" s="1"/>
  <c r="G16" i="27"/>
  <c r="H15" i="27"/>
  <c r="K15" i="30" l="1"/>
  <c r="K15" i="18" s="1"/>
  <c r="J16" i="30"/>
  <c r="I15" i="27"/>
  <c r="H16" i="27"/>
  <c r="L15" i="30" l="1"/>
  <c r="L15" i="18" s="1"/>
  <c r="K16" i="30"/>
  <c r="J15" i="27"/>
  <c r="I16" i="27"/>
  <c r="M15" i="30" l="1"/>
  <c r="M15" i="18" s="1"/>
  <c r="L16" i="30"/>
  <c r="K15" i="27"/>
  <c r="J16" i="27"/>
  <c r="N15" i="30" l="1"/>
  <c r="N15" i="18" s="1"/>
  <c r="M16" i="30"/>
  <c r="L15" i="27"/>
  <c r="K16" i="27"/>
  <c r="O15" i="30" l="1"/>
  <c r="N16" i="30"/>
  <c r="M15" i="27"/>
  <c r="L16" i="27"/>
  <c r="O16" i="30" l="1"/>
  <c r="O15" i="18"/>
  <c r="N15" i="27"/>
  <c r="M16" i="27"/>
  <c r="N16" i="27" l="1"/>
  <c r="O15" i="27"/>
  <c r="O16" i="27" l="1"/>
  <c r="P13" i="18" l="1"/>
  <c r="P43" i="25"/>
  <c r="O40" i="25"/>
  <c r="N40" i="25"/>
  <c r="M40" i="25"/>
  <c r="L40" i="25"/>
  <c r="K40" i="25"/>
  <c r="J40" i="25"/>
  <c r="I40" i="25"/>
  <c r="H40" i="25"/>
  <c r="G40" i="25"/>
  <c r="F40" i="25"/>
  <c r="E40" i="25"/>
  <c r="D40" i="25"/>
  <c r="C40" i="25"/>
  <c r="P39" i="25"/>
  <c r="P38" i="25"/>
  <c r="P37" i="25"/>
  <c r="P36" i="25"/>
  <c r="P35" i="25"/>
  <c r="P34" i="25"/>
  <c r="P33" i="25"/>
  <c r="P32" i="25"/>
  <c r="P31" i="25"/>
  <c r="P30" i="25"/>
  <c r="P29" i="25"/>
  <c r="P25" i="25"/>
  <c r="O23" i="25"/>
  <c r="O14" i="25" s="1"/>
  <c r="N23" i="25"/>
  <c r="N26" i="25" s="1"/>
  <c r="N42" i="25" s="1"/>
  <c r="N44" i="25" s="1"/>
  <c r="M23" i="25"/>
  <c r="L23" i="25"/>
  <c r="L26" i="25" s="1"/>
  <c r="L42" i="25" s="1"/>
  <c r="L44" i="25" s="1"/>
  <c r="K23" i="25"/>
  <c r="K14" i="25" s="1"/>
  <c r="J23" i="25"/>
  <c r="J26" i="25" s="1"/>
  <c r="J42" i="25" s="1"/>
  <c r="J44" i="25" s="1"/>
  <c r="I23" i="25"/>
  <c r="I26" i="25" s="1"/>
  <c r="I42" i="25" s="1"/>
  <c r="I44" i="25" s="1"/>
  <c r="H23" i="25"/>
  <c r="H14" i="25" s="1"/>
  <c r="G23" i="25"/>
  <c r="G14" i="25" s="1"/>
  <c r="F23" i="25"/>
  <c r="F26" i="25" s="1"/>
  <c r="F42" i="25" s="1"/>
  <c r="F44" i="25" s="1"/>
  <c r="E23" i="25"/>
  <c r="D23" i="25"/>
  <c r="D26" i="25" s="1"/>
  <c r="D42" i="25" s="1"/>
  <c r="D44" i="25" s="1"/>
  <c r="C23" i="25"/>
  <c r="C14" i="25" s="1"/>
  <c r="P22" i="25"/>
  <c r="P21" i="25"/>
  <c r="P20" i="25"/>
  <c r="D15" i="25"/>
  <c r="E15" i="25" s="1"/>
  <c r="N14" i="25"/>
  <c r="L14" i="25"/>
  <c r="F14" i="25"/>
  <c r="P13" i="25"/>
  <c r="E11" i="25"/>
  <c r="F11" i="25" s="1"/>
  <c r="G11" i="25" s="1"/>
  <c r="H11" i="25" s="1"/>
  <c r="I11" i="25" s="1"/>
  <c r="J11" i="25" s="1"/>
  <c r="K11" i="25" s="1"/>
  <c r="L11" i="25" s="1"/>
  <c r="M11" i="25" s="1"/>
  <c r="N11" i="25" s="1"/>
  <c r="O11" i="25" s="1"/>
  <c r="D11" i="25"/>
  <c r="P43" i="23"/>
  <c r="P30" i="23"/>
  <c r="P31" i="23"/>
  <c r="P32" i="23"/>
  <c r="P33" i="23"/>
  <c r="P34" i="23"/>
  <c r="P35" i="23"/>
  <c r="P36" i="23"/>
  <c r="P37" i="23"/>
  <c r="P38" i="23"/>
  <c r="P39" i="23"/>
  <c r="P29" i="23"/>
  <c r="P25" i="23"/>
  <c r="P21" i="23"/>
  <c r="P22" i="23"/>
  <c r="P20" i="23"/>
  <c r="P13" i="23"/>
  <c r="N23" i="23"/>
  <c r="N14" i="23" s="1"/>
  <c r="O23" i="23"/>
  <c r="O26" i="23" s="1"/>
  <c r="O42" i="23" s="1"/>
  <c r="O44" i="23" s="1"/>
  <c r="N40" i="23"/>
  <c r="O40" i="23"/>
  <c r="P13" i="22"/>
  <c r="P43" i="22"/>
  <c r="P30" i="22"/>
  <c r="P31" i="22"/>
  <c r="P32" i="22"/>
  <c r="P33" i="22"/>
  <c r="P34" i="22"/>
  <c r="P35" i="22"/>
  <c r="P36" i="22"/>
  <c r="P37" i="22"/>
  <c r="P38" i="22"/>
  <c r="P39" i="22"/>
  <c r="P29" i="22"/>
  <c r="P25" i="22"/>
  <c r="P21" i="22"/>
  <c r="P22" i="22"/>
  <c r="P20" i="22"/>
  <c r="N23" i="22"/>
  <c r="N26" i="22" s="1"/>
  <c r="N42" i="22" s="1"/>
  <c r="N44" i="22" s="1"/>
  <c r="O23" i="22"/>
  <c r="O26" i="22"/>
  <c r="O42" i="22" s="1"/>
  <c r="O44" i="22" s="1"/>
  <c r="N40" i="22"/>
  <c r="O40" i="22"/>
  <c r="P43" i="20"/>
  <c r="P30" i="20"/>
  <c r="P31" i="20"/>
  <c r="P32" i="20"/>
  <c r="P33" i="20"/>
  <c r="P34" i="20"/>
  <c r="P35" i="20"/>
  <c r="P36" i="20"/>
  <c r="P37" i="20"/>
  <c r="P38" i="20"/>
  <c r="P39" i="20"/>
  <c r="P29" i="20"/>
  <c r="P25" i="20"/>
  <c r="P13" i="20"/>
  <c r="P21" i="20"/>
  <c r="P22" i="20"/>
  <c r="P20" i="20"/>
  <c r="N23" i="20"/>
  <c r="N14" i="20" s="1"/>
  <c r="O23" i="20"/>
  <c r="O26" i="20" s="1"/>
  <c r="N26" i="20"/>
  <c r="N40" i="20"/>
  <c r="O40" i="20"/>
  <c r="P30" i="19"/>
  <c r="P31" i="19"/>
  <c r="P32" i="19"/>
  <c r="P33" i="19"/>
  <c r="P34" i="19"/>
  <c r="P35" i="19"/>
  <c r="P36" i="19"/>
  <c r="P37" i="19"/>
  <c r="P38" i="19"/>
  <c r="P39" i="19"/>
  <c r="P29" i="19"/>
  <c r="P13" i="19"/>
  <c r="P21" i="19"/>
  <c r="P22" i="19"/>
  <c r="P20" i="19"/>
  <c r="P43" i="19"/>
  <c r="P25" i="19"/>
  <c r="N23" i="19"/>
  <c r="N26" i="19" s="1"/>
  <c r="O23" i="19"/>
  <c r="O26" i="19" s="1"/>
  <c r="N40" i="19"/>
  <c r="O40" i="19"/>
  <c r="O42" i="20" l="1"/>
  <c r="O44" i="20" s="1"/>
  <c r="N42" i="20"/>
  <c r="N44" i="20" s="1"/>
  <c r="O42" i="19"/>
  <c r="O44" i="19" s="1"/>
  <c r="N42" i="19"/>
  <c r="N44" i="19" s="1"/>
  <c r="D14" i="25"/>
  <c r="N26" i="23"/>
  <c r="N42" i="23" s="1"/>
  <c r="N44" i="23" s="1"/>
  <c r="I14" i="25"/>
  <c r="P23" i="25"/>
  <c r="P40" i="25"/>
  <c r="D16" i="25"/>
  <c r="F15" i="25"/>
  <c r="E16" i="25"/>
  <c r="P14" i="25"/>
  <c r="P26" i="25"/>
  <c r="P42" i="25" s="1"/>
  <c r="P44" i="25" s="1"/>
  <c r="O26" i="25"/>
  <c r="O42" i="25" s="1"/>
  <c r="O44" i="25" s="1"/>
  <c r="E26" i="25"/>
  <c r="E42" i="25" s="1"/>
  <c r="E44" i="25" s="1"/>
  <c r="M26" i="25"/>
  <c r="M42" i="25" s="1"/>
  <c r="M44" i="25" s="1"/>
  <c r="E14" i="25"/>
  <c r="M14" i="25"/>
  <c r="G26" i="25"/>
  <c r="G42" i="25" s="1"/>
  <c r="G44" i="25" s="1"/>
  <c r="H26" i="25"/>
  <c r="H42" i="25" s="1"/>
  <c r="H44" i="25" s="1"/>
  <c r="C16" i="25"/>
  <c r="J14" i="25"/>
  <c r="C26" i="25"/>
  <c r="C42" i="25" s="1"/>
  <c r="C44" i="25" s="1"/>
  <c r="K26" i="25"/>
  <c r="K42" i="25" s="1"/>
  <c r="K44" i="25" s="1"/>
  <c r="O14" i="23"/>
  <c r="N14" i="22"/>
  <c r="O14" i="22"/>
  <c r="O14" i="20"/>
  <c r="O14" i="19"/>
  <c r="N14" i="19"/>
  <c r="F16" i="25" l="1"/>
  <c r="G15" i="25"/>
  <c r="H15" i="25" l="1"/>
  <c r="G16" i="25"/>
  <c r="I15" i="25" l="1"/>
  <c r="H16" i="25"/>
  <c r="J15" i="25" l="1"/>
  <c r="I16" i="25"/>
  <c r="K15" i="25" l="1"/>
  <c r="J16" i="25"/>
  <c r="L15" i="25" l="1"/>
  <c r="K16" i="25"/>
  <c r="M15" i="25" l="1"/>
  <c r="L16" i="25"/>
  <c r="N15" i="25" l="1"/>
  <c r="M16" i="25"/>
  <c r="N16" i="25" l="1"/>
  <c r="O15" i="25"/>
  <c r="O16" i="25" l="1"/>
  <c r="P15" i="25" l="1"/>
  <c r="P13" i="16"/>
  <c r="P43" i="15"/>
  <c r="P30" i="15"/>
  <c r="P31" i="15"/>
  <c r="P32" i="15"/>
  <c r="P33" i="15"/>
  <c r="P34" i="15"/>
  <c r="P35" i="15"/>
  <c r="P36" i="15"/>
  <c r="P37" i="15"/>
  <c r="P38" i="15"/>
  <c r="P39" i="15"/>
  <c r="P29" i="15"/>
  <c r="P21" i="15"/>
  <c r="P22" i="15"/>
  <c r="P20" i="15"/>
  <c r="P43" i="16"/>
  <c r="P30" i="16"/>
  <c r="P31" i="16"/>
  <c r="P32" i="16"/>
  <c r="P33" i="16"/>
  <c r="P34" i="16"/>
  <c r="P35" i="16"/>
  <c r="P36" i="16"/>
  <c r="P37" i="16"/>
  <c r="P38" i="16"/>
  <c r="P39" i="16"/>
  <c r="P29" i="16"/>
  <c r="P25" i="16"/>
  <c r="P22" i="16"/>
  <c r="P21" i="16"/>
  <c r="P20" i="16"/>
  <c r="N23" i="16"/>
  <c r="N14" i="16" s="1"/>
  <c r="O23" i="16"/>
  <c r="N26" i="16"/>
  <c r="N42" i="16" s="1"/>
  <c r="N44" i="16" s="1"/>
  <c r="O26" i="16"/>
  <c r="O42" i="16" s="1"/>
  <c r="O44" i="16" s="1"/>
  <c r="N40" i="16"/>
  <c r="O40" i="16"/>
  <c r="P25" i="15"/>
  <c r="N23" i="15"/>
  <c r="N26" i="15" s="1"/>
  <c r="O23" i="15"/>
  <c r="O26" i="15"/>
  <c r="N40" i="15"/>
  <c r="O40" i="15"/>
  <c r="P50" i="25" l="1"/>
  <c r="P47" i="25"/>
  <c r="P16" i="25"/>
  <c r="O42" i="15"/>
  <c r="N42" i="15"/>
  <c r="O14" i="16"/>
  <c r="O44" i="15" l="1"/>
  <c r="N44" i="15"/>
  <c r="M40" i="23" l="1"/>
  <c r="L40" i="23"/>
  <c r="K40" i="23"/>
  <c r="J40" i="23"/>
  <c r="I40" i="23"/>
  <c r="H40" i="23"/>
  <c r="G40" i="23"/>
  <c r="F40" i="23"/>
  <c r="E40" i="23"/>
  <c r="D40" i="23"/>
  <c r="C40" i="23"/>
  <c r="M23" i="23"/>
  <c r="M26" i="23" s="1"/>
  <c r="L23" i="23"/>
  <c r="L26" i="23" s="1"/>
  <c r="K23" i="23"/>
  <c r="K26" i="23" s="1"/>
  <c r="J23" i="23"/>
  <c r="J14" i="23" s="1"/>
  <c r="I23" i="23"/>
  <c r="I14" i="23" s="1"/>
  <c r="H23" i="23"/>
  <c r="H26" i="23" s="1"/>
  <c r="G23" i="23"/>
  <c r="G26" i="23" s="1"/>
  <c r="F23" i="23"/>
  <c r="F26" i="23" s="1"/>
  <c r="E23" i="23"/>
  <c r="E26" i="23" s="1"/>
  <c r="D23" i="23"/>
  <c r="D26" i="23" s="1"/>
  <c r="C23" i="23"/>
  <c r="C26" i="23" s="1"/>
  <c r="D15" i="23"/>
  <c r="H14" i="23"/>
  <c r="D11" i="23"/>
  <c r="E11" i="23" s="1"/>
  <c r="F11" i="23" s="1"/>
  <c r="G11" i="23" s="1"/>
  <c r="H11" i="23" s="1"/>
  <c r="I11" i="23" s="1"/>
  <c r="J11" i="23" s="1"/>
  <c r="K11" i="23" s="1"/>
  <c r="L11" i="23" s="1"/>
  <c r="M11" i="23" s="1"/>
  <c r="N11" i="23" s="1"/>
  <c r="O11" i="23" s="1"/>
  <c r="M40" i="22"/>
  <c r="L40" i="22"/>
  <c r="K40" i="22"/>
  <c r="J40" i="22"/>
  <c r="I40" i="22"/>
  <c r="H40" i="22"/>
  <c r="G40" i="22"/>
  <c r="F40" i="22"/>
  <c r="E40" i="22"/>
  <c r="D40" i="22"/>
  <c r="C40" i="22"/>
  <c r="M23" i="22"/>
  <c r="M26" i="22" s="1"/>
  <c r="L23" i="22"/>
  <c r="L26" i="22" s="1"/>
  <c r="K23" i="22"/>
  <c r="K26" i="22" s="1"/>
  <c r="K42" i="22" s="1"/>
  <c r="K44" i="22" s="1"/>
  <c r="J23" i="22"/>
  <c r="J14" i="22" s="1"/>
  <c r="I23" i="22"/>
  <c r="I14" i="22" s="1"/>
  <c r="H23" i="22"/>
  <c r="H26" i="22" s="1"/>
  <c r="G23" i="22"/>
  <c r="G26" i="22" s="1"/>
  <c r="F23" i="22"/>
  <c r="F14" i="22" s="1"/>
  <c r="E23" i="22"/>
  <c r="E26" i="22" s="1"/>
  <c r="D23" i="22"/>
  <c r="D26" i="22" s="1"/>
  <c r="C23" i="22"/>
  <c r="D15" i="22"/>
  <c r="D11" i="22"/>
  <c r="E11" i="22" s="1"/>
  <c r="F11" i="22" s="1"/>
  <c r="G11" i="22" s="1"/>
  <c r="H11" i="22" s="1"/>
  <c r="I11" i="22" s="1"/>
  <c r="J11" i="22" s="1"/>
  <c r="K11" i="22" s="1"/>
  <c r="L11" i="22" s="1"/>
  <c r="M11" i="22" s="1"/>
  <c r="N11" i="22" s="1"/>
  <c r="O11" i="22" s="1"/>
  <c r="G42" i="23" l="1"/>
  <c r="G44" i="23" s="1"/>
  <c r="C26" i="22"/>
  <c r="C42" i="22" s="1"/>
  <c r="C44" i="22" s="1"/>
  <c r="C14" i="22"/>
  <c r="D42" i="23"/>
  <c r="D44" i="23" s="1"/>
  <c r="H42" i="23"/>
  <c r="H44" i="23" s="1"/>
  <c r="K42" i="23"/>
  <c r="K44" i="23" s="1"/>
  <c r="L42" i="23"/>
  <c r="L44" i="23" s="1"/>
  <c r="C42" i="23"/>
  <c r="C44" i="23" s="1"/>
  <c r="G14" i="23"/>
  <c r="C14" i="23"/>
  <c r="K14" i="23"/>
  <c r="C16" i="23"/>
  <c r="L14" i="23"/>
  <c r="M42" i="22"/>
  <c r="M44" i="22" s="1"/>
  <c r="L42" i="22"/>
  <c r="H42" i="22"/>
  <c r="H44" i="22" s="1"/>
  <c r="E42" i="22"/>
  <c r="E44" i="22" s="1"/>
  <c r="D42" i="22"/>
  <c r="D44" i="22" s="1"/>
  <c r="M14" i="22"/>
  <c r="L14" i="22"/>
  <c r="K14" i="22"/>
  <c r="D14" i="22"/>
  <c r="D16" i="22"/>
  <c r="C16" i="22"/>
  <c r="D16" i="23"/>
  <c r="F42" i="23"/>
  <c r="F44" i="23" s="1"/>
  <c r="M42" i="23"/>
  <c r="M44" i="23" s="1"/>
  <c r="D14" i="23"/>
  <c r="E42" i="23"/>
  <c r="E44" i="23" s="1"/>
  <c r="E14" i="23"/>
  <c r="P23" i="23"/>
  <c r="P26" i="23" s="1"/>
  <c r="M14" i="23"/>
  <c r="P40" i="23"/>
  <c r="G42" i="22"/>
  <c r="G44" i="22" s="1"/>
  <c r="P23" i="22"/>
  <c r="P26" i="22" s="1"/>
  <c r="P40" i="22"/>
  <c r="E14" i="22"/>
  <c r="I26" i="23"/>
  <c r="I42" i="23" s="1"/>
  <c r="I44" i="23" s="1"/>
  <c r="J26" i="23"/>
  <c r="J42" i="23" s="1"/>
  <c r="J44" i="23" s="1"/>
  <c r="I26" i="22"/>
  <c r="I42" i="22" s="1"/>
  <c r="I44" i="22" s="1"/>
  <c r="J26" i="22"/>
  <c r="J42" i="22" s="1"/>
  <c r="J44" i="22" s="1"/>
  <c r="F14" i="23"/>
  <c r="E15" i="23"/>
  <c r="E15" i="22"/>
  <c r="G14" i="22"/>
  <c r="F26" i="22"/>
  <c r="F42" i="22" s="1"/>
  <c r="F44" i="22" s="1"/>
  <c r="H14" i="22"/>
  <c r="L44" i="22" l="1"/>
  <c r="P42" i="23"/>
  <c r="P44" i="23" s="1"/>
  <c r="P42" i="22"/>
  <c r="P44" i="22" s="1"/>
  <c r="P14" i="22"/>
  <c r="P14" i="23"/>
  <c r="F15" i="23"/>
  <c r="E16" i="23"/>
  <c r="F15" i="22"/>
  <c r="E16" i="22"/>
  <c r="G15" i="23" l="1"/>
  <c r="F16" i="23"/>
  <c r="G15" i="22"/>
  <c r="F16" i="22"/>
  <c r="H15" i="23" l="1"/>
  <c r="G16" i="23"/>
  <c r="H15" i="22"/>
  <c r="G16" i="22"/>
  <c r="H16" i="23" l="1"/>
  <c r="I15" i="23"/>
  <c r="I15" i="22"/>
  <c r="H16" i="22"/>
  <c r="J15" i="23" l="1"/>
  <c r="I16" i="23"/>
  <c r="I16" i="22"/>
  <c r="J15" i="22"/>
  <c r="K15" i="23" l="1"/>
  <c r="J16" i="23"/>
  <c r="K15" i="22"/>
  <c r="J16" i="22"/>
  <c r="K16" i="23" l="1"/>
  <c r="L15" i="23"/>
  <c r="K16" i="22"/>
  <c r="L15" i="22"/>
  <c r="L16" i="23" l="1"/>
  <c r="M15" i="23"/>
  <c r="L16" i="22"/>
  <c r="M15" i="22"/>
  <c r="M16" i="23" l="1"/>
  <c r="N15" i="23"/>
  <c r="M16" i="22"/>
  <c r="N15" i="22"/>
  <c r="O15" i="23" l="1"/>
  <c r="P15" i="23" s="1"/>
  <c r="N16" i="23"/>
  <c r="O15" i="22"/>
  <c r="N16" i="22"/>
  <c r="P50" i="23" l="1"/>
  <c r="P47" i="23"/>
  <c r="P16" i="23"/>
  <c r="O16" i="23"/>
  <c r="O16" i="22"/>
  <c r="C23" i="19"/>
  <c r="C14" i="19" s="1"/>
  <c r="D11" i="15"/>
  <c r="E11" i="15" s="1"/>
  <c r="F11" i="15" s="1"/>
  <c r="G11" i="15" s="1"/>
  <c r="H11" i="15" s="1"/>
  <c r="I11" i="15" s="1"/>
  <c r="J11" i="15" s="1"/>
  <c r="K11" i="15" s="1"/>
  <c r="L11" i="15" s="1"/>
  <c r="M11" i="15" s="1"/>
  <c r="N11" i="15" s="1"/>
  <c r="O11" i="15" s="1"/>
  <c r="M23" i="19"/>
  <c r="M26" i="19" s="1"/>
  <c r="L23" i="19"/>
  <c r="L14" i="19" s="1"/>
  <c r="K23" i="19"/>
  <c r="K14" i="19" s="1"/>
  <c r="J23" i="19"/>
  <c r="J26" i="19" s="1"/>
  <c r="I23" i="19"/>
  <c r="I26" i="19" s="1"/>
  <c r="H23" i="19"/>
  <c r="H26" i="19" s="1"/>
  <c r="H42" i="19" s="1"/>
  <c r="H44" i="19" s="1"/>
  <c r="G23" i="19"/>
  <c r="G26" i="19" s="1"/>
  <c r="F23" i="19"/>
  <c r="F26" i="19" s="1"/>
  <c r="E23" i="19"/>
  <c r="E26" i="19" s="1"/>
  <c r="D23" i="19"/>
  <c r="M23" i="20"/>
  <c r="L23" i="20"/>
  <c r="L14" i="20" s="1"/>
  <c r="K23" i="20"/>
  <c r="J23" i="20"/>
  <c r="J26" i="20" s="1"/>
  <c r="I23" i="20"/>
  <c r="I14" i="20" s="1"/>
  <c r="H23" i="20"/>
  <c r="H14" i="20" s="1"/>
  <c r="G23" i="20"/>
  <c r="G26" i="20" s="1"/>
  <c r="F23" i="20"/>
  <c r="F14" i="20" s="1"/>
  <c r="E23" i="20"/>
  <c r="E14" i="20" s="1"/>
  <c r="D23" i="20"/>
  <c r="D26" i="20" s="1"/>
  <c r="C23" i="20"/>
  <c r="C14" i="20" s="1"/>
  <c r="M23" i="16"/>
  <c r="M26" i="16" s="1"/>
  <c r="L23" i="16"/>
  <c r="K23" i="16"/>
  <c r="K26" i="16" s="1"/>
  <c r="J23" i="16"/>
  <c r="J26" i="16" s="1"/>
  <c r="J42" i="16" s="1"/>
  <c r="J44" i="16" s="1"/>
  <c r="I23" i="16"/>
  <c r="I26" i="16" s="1"/>
  <c r="H23" i="16"/>
  <c r="G23" i="16"/>
  <c r="F23" i="16"/>
  <c r="F26" i="16" s="1"/>
  <c r="E23" i="16"/>
  <c r="D23" i="16"/>
  <c r="D26" i="16" s="1"/>
  <c r="C23" i="16"/>
  <c r="M23" i="15"/>
  <c r="L23" i="15"/>
  <c r="K23" i="15"/>
  <c r="J23" i="15"/>
  <c r="I23" i="15"/>
  <c r="I26" i="15" s="1"/>
  <c r="H23" i="15"/>
  <c r="H26" i="15" s="1"/>
  <c r="G23" i="15"/>
  <c r="G26" i="15" s="1"/>
  <c r="F23" i="15"/>
  <c r="E23" i="15"/>
  <c r="D23" i="15"/>
  <c r="C23" i="15"/>
  <c r="C14" i="15" s="1"/>
  <c r="D11" i="18"/>
  <c r="E11" i="18" s="1"/>
  <c r="F11" i="18" s="1"/>
  <c r="G11" i="18" s="1"/>
  <c r="H11" i="18" s="1"/>
  <c r="I11" i="18" s="1"/>
  <c r="J11" i="18" s="1"/>
  <c r="K11" i="18" s="1"/>
  <c r="L11" i="18" s="1"/>
  <c r="M11" i="18" s="1"/>
  <c r="N11" i="18" s="1"/>
  <c r="O11" i="18" s="1"/>
  <c r="D40" i="20"/>
  <c r="D15" i="20"/>
  <c r="D11" i="20"/>
  <c r="E11" i="20" s="1"/>
  <c r="F11" i="20" s="1"/>
  <c r="G11" i="20" s="1"/>
  <c r="H11" i="20" s="1"/>
  <c r="I11" i="20" s="1"/>
  <c r="J11" i="20" s="1"/>
  <c r="K11" i="20" s="1"/>
  <c r="L11" i="20" s="1"/>
  <c r="M11" i="20" s="1"/>
  <c r="N11" i="20" s="1"/>
  <c r="O11" i="20" s="1"/>
  <c r="D40" i="19"/>
  <c r="D11" i="19"/>
  <c r="E11" i="19" s="1"/>
  <c r="F11" i="19" s="1"/>
  <c r="G11" i="19" s="1"/>
  <c r="H11" i="19" s="1"/>
  <c r="I11" i="19" s="1"/>
  <c r="J11" i="19" s="1"/>
  <c r="K11" i="19" s="1"/>
  <c r="L11" i="19" s="1"/>
  <c r="M11" i="19" s="1"/>
  <c r="N11" i="19" s="1"/>
  <c r="O11" i="19" s="1"/>
  <c r="D15" i="19"/>
  <c r="D11" i="16"/>
  <c r="E11" i="16" s="1"/>
  <c r="F11" i="16" s="1"/>
  <c r="G11" i="16" s="1"/>
  <c r="H11" i="16" s="1"/>
  <c r="I11" i="16" s="1"/>
  <c r="J11" i="16" s="1"/>
  <c r="K11" i="16" s="1"/>
  <c r="L11" i="16" s="1"/>
  <c r="M11" i="16" s="1"/>
  <c r="N11" i="16" s="1"/>
  <c r="O11" i="16" s="1"/>
  <c r="D40" i="16"/>
  <c r="C16" i="16"/>
  <c r="G14" i="16"/>
  <c r="D15" i="16"/>
  <c r="D15" i="15"/>
  <c r="D40" i="15"/>
  <c r="M40" i="20"/>
  <c r="L40" i="20"/>
  <c r="K40" i="20"/>
  <c r="J40" i="20"/>
  <c r="I40" i="20"/>
  <c r="H40" i="20"/>
  <c r="G40" i="20"/>
  <c r="F40" i="20"/>
  <c r="E40" i="20"/>
  <c r="C40" i="20"/>
  <c r="M26" i="20"/>
  <c r="K26" i="20"/>
  <c r="C26" i="20"/>
  <c r="M40" i="19"/>
  <c r="L40" i="19"/>
  <c r="K40" i="19"/>
  <c r="J40" i="19"/>
  <c r="I40" i="19"/>
  <c r="H40" i="19"/>
  <c r="G40" i="19"/>
  <c r="F40" i="19"/>
  <c r="E40" i="19"/>
  <c r="C40" i="19"/>
  <c r="J26" i="15"/>
  <c r="C40" i="15"/>
  <c r="E40" i="15"/>
  <c r="F40" i="15"/>
  <c r="G40" i="15"/>
  <c r="H40" i="15"/>
  <c r="I40" i="15"/>
  <c r="J40" i="15"/>
  <c r="K40" i="15"/>
  <c r="L40" i="15"/>
  <c r="M40" i="15"/>
  <c r="I14" i="19"/>
  <c r="J14" i="19"/>
  <c r="K14" i="20"/>
  <c r="M14" i="20"/>
  <c r="M40" i="16"/>
  <c r="L40" i="16"/>
  <c r="K40" i="16"/>
  <c r="J40" i="16"/>
  <c r="I40" i="16"/>
  <c r="H40" i="16"/>
  <c r="G40" i="16"/>
  <c r="F40" i="16"/>
  <c r="E40" i="16"/>
  <c r="C40" i="16"/>
  <c r="L26" i="16"/>
  <c r="L42" i="16" s="1"/>
  <c r="L44" i="16" s="1"/>
  <c r="H26" i="16"/>
  <c r="G26" i="16"/>
  <c r="E26" i="16"/>
  <c r="E42" i="16" s="1"/>
  <c r="E44" i="16" s="1"/>
  <c r="C26" i="16"/>
  <c r="C42" i="16" s="1"/>
  <c r="C44" i="16" s="1"/>
  <c r="L14" i="16"/>
  <c r="C16" i="20" l="1"/>
  <c r="G42" i="20"/>
  <c r="G44" i="20" s="1"/>
  <c r="H14" i="19"/>
  <c r="G14" i="19"/>
  <c r="I26" i="20"/>
  <c r="I42" i="20" s="1"/>
  <c r="I44" i="20" s="1"/>
  <c r="F14" i="19"/>
  <c r="P15" i="22"/>
  <c r="E15" i="19"/>
  <c r="F15" i="19" s="1"/>
  <c r="E15" i="16"/>
  <c r="E16" i="16" s="1"/>
  <c r="E15" i="15"/>
  <c r="E15" i="20"/>
  <c r="F15" i="20" s="1"/>
  <c r="F16" i="20" s="1"/>
  <c r="J14" i="20"/>
  <c r="E26" i="20"/>
  <c r="E42" i="20" s="1"/>
  <c r="E44" i="20" s="1"/>
  <c r="F26" i="20"/>
  <c r="F42" i="20" s="1"/>
  <c r="F44" i="20" s="1"/>
  <c r="J42" i="20"/>
  <c r="L26" i="20"/>
  <c r="L42" i="20" s="1"/>
  <c r="L44" i="20" s="1"/>
  <c r="K26" i="19"/>
  <c r="K42" i="19" s="1"/>
  <c r="K44" i="19" s="1"/>
  <c r="F42" i="19"/>
  <c r="F44" i="19" s="1"/>
  <c r="I42" i="19"/>
  <c r="I44" i="19" s="1"/>
  <c r="M14" i="19"/>
  <c r="E14" i="19"/>
  <c r="G42" i="19"/>
  <c r="G44" i="19" s="1"/>
  <c r="G42" i="16"/>
  <c r="G44" i="16" s="1"/>
  <c r="I42" i="16"/>
  <c r="I44" i="16" s="1"/>
  <c r="F26" i="15"/>
  <c r="F42" i="15" s="1"/>
  <c r="K26" i="15"/>
  <c r="C16" i="15"/>
  <c r="C26" i="15"/>
  <c r="C42" i="15" s="1"/>
  <c r="G42" i="15"/>
  <c r="H42" i="15"/>
  <c r="I42" i="15"/>
  <c r="P23" i="15"/>
  <c r="P26" i="15" s="1"/>
  <c r="M42" i="20"/>
  <c r="M44" i="20" s="1"/>
  <c r="K42" i="20"/>
  <c r="K44" i="20" s="1"/>
  <c r="D16" i="19"/>
  <c r="J42" i="19"/>
  <c r="J44" i="19" s="1"/>
  <c r="F42" i="16"/>
  <c r="F44" i="16" s="1"/>
  <c r="H42" i="16"/>
  <c r="P40" i="16"/>
  <c r="D42" i="16"/>
  <c r="D44" i="16" s="1"/>
  <c r="P23" i="20"/>
  <c r="P26" i="20" s="1"/>
  <c r="D42" i="20"/>
  <c r="D44" i="20" s="1"/>
  <c r="C42" i="20"/>
  <c r="C44" i="20" s="1"/>
  <c r="P40" i="20"/>
  <c r="D14" i="20"/>
  <c r="E42" i="19"/>
  <c r="E44" i="19" s="1"/>
  <c r="M42" i="19"/>
  <c r="M44" i="19" s="1"/>
  <c r="P40" i="19"/>
  <c r="P23" i="19"/>
  <c r="P14" i="19" s="1"/>
  <c r="P23" i="16"/>
  <c r="P26" i="16" s="1"/>
  <c r="K42" i="16"/>
  <c r="K44" i="16" s="1"/>
  <c r="M42" i="16"/>
  <c r="M44" i="16" s="1"/>
  <c r="P40" i="15"/>
  <c r="K42" i="15"/>
  <c r="D16" i="15"/>
  <c r="J42" i="15"/>
  <c r="D16" i="16"/>
  <c r="M26" i="15"/>
  <c r="M42" i="15" s="1"/>
  <c r="E26" i="15"/>
  <c r="E42" i="15" s="1"/>
  <c r="G14" i="20"/>
  <c r="C16" i="19"/>
  <c r="L26" i="15"/>
  <c r="L42" i="15" s="1"/>
  <c r="D26" i="15"/>
  <c r="D42" i="15" s="1"/>
  <c r="C26" i="19"/>
  <c r="C42" i="19" s="1"/>
  <c r="C44" i="19" s="1"/>
  <c r="D14" i="19"/>
  <c r="M14" i="16"/>
  <c r="L26" i="19"/>
  <c r="L42" i="19" s="1"/>
  <c r="L44" i="19" s="1"/>
  <c r="H26" i="20"/>
  <c r="H42" i="20" s="1"/>
  <c r="H44" i="20" s="1"/>
  <c r="D16" i="20"/>
  <c r="D26" i="19"/>
  <c r="D42" i="19" s="1"/>
  <c r="D44" i="19" s="1"/>
  <c r="G15" i="20" l="1"/>
  <c r="H15" i="20" s="1"/>
  <c r="I15" i="20" s="1"/>
  <c r="E16" i="19"/>
  <c r="F15" i="16"/>
  <c r="F15" i="15"/>
  <c r="E16" i="15"/>
  <c r="E16" i="20"/>
  <c r="P50" i="22"/>
  <c r="P47" i="22"/>
  <c r="P16" i="22"/>
  <c r="J44" i="20"/>
  <c r="H44" i="16"/>
  <c r="P14" i="20"/>
  <c r="P26" i="19"/>
  <c r="P42" i="19" s="1"/>
  <c r="P44" i="19" s="1"/>
  <c r="C44" i="15"/>
  <c r="E44" i="15"/>
  <c r="M44" i="15"/>
  <c r="L44" i="15"/>
  <c r="D44" i="15"/>
  <c r="F44" i="15"/>
  <c r="H44" i="15"/>
  <c r="I44" i="15"/>
  <c r="J44" i="15"/>
  <c r="K44" i="15"/>
  <c r="G44" i="15"/>
  <c r="P42" i="15"/>
  <c r="P44" i="15" s="1"/>
  <c r="P42" i="16"/>
  <c r="P44" i="16" s="1"/>
  <c r="H16" i="20"/>
  <c r="P42" i="20"/>
  <c r="P44" i="20" s="1"/>
  <c r="G16" i="20"/>
  <c r="G15" i="15"/>
  <c r="I16" i="20"/>
  <c r="J15" i="20"/>
  <c r="F16" i="16"/>
  <c r="G15" i="16"/>
  <c r="F16" i="19"/>
  <c r="G15" i="19"/>
  <c r="G16" i="15" l="1"/>
  <c r="F16" i="15"/>
  <c r="H15" i="15"/>
  <c r="K15" i="20"/>
  <c r="J16" i="20"/>
  <c r="H15" i="16"/>
  <c r="G16" i="16"/>
  <c r="G16" i="19"/>
  <c r="H15" i="19"/>
  <c r="H16" i="15" l="1"/>
  <c r="I15" i="15"/>
  <c r="I15" i="19"/>
  <c r="H16" i="19"/>
  <c r="I16" i="15"/>
  <c r="I15" i="16"/>
  <c r="H16" i="16"/>
  <c r="K16" i="20"/>
  <c r="L15" i="20"/>
  <c r="J15" i="15" l="1"/>
  <c r="J15" i="16"/>
  <c r="I16" i="16"/>
  <c r="M15" i="20"/>
  <c r="N15" i="20" s="1"/>
  <c r="L16" i="20"/>
  <c r="J16" i="15"/>
  <c r="K15" i="15"/>
  <c r="J15" i="19"/>
  <c r="I16" i="19"/>
  <c r="O15" i="20" l="1"/>
  <c r="N16" i="20"/>
  <c r="J16" i="19"/>
  <c r="K15" i="19"/>
  <c r="M16" i="20"/>
  <c r="K16" i="15"/>
  <c r="L15" i="15"/>
  <c r="K15" i="16"/>
  <c r="J16" i="16"/>
  <c r="O16" i="20" l="1"/>
  <c r="L15" i="16"/>
  <c r="K16" i="16"/>
  <c r="L15" i="19"/>
  <c r="K16" i="19"/>
  <c r="M15" i="15"/>
  <c r="L16" i="15"/>
  <c r="N15" i="15" l="1"/>
  <c r="O15" i="15"/>
  <c r="N16" i="15"/>
  <c r="P15" i="20"/>
  <c r="M16" i="15"/>
  <c r="M15" i="19"/>
  <c r="N15" i="19" s="1"/>
  <c r="L16" i="19"/>
  <c r="L16" i="16"/>
  <c r="M15" i="16"/>
  <c r="N15" i="16" s="1"/>
  <c r="O15" i="16" l="1"/>
  <c r="N16" i="16"/>
  <c r="O16" i="15"/>
  <c r="P57" i="20"/>
  <c r="P52" i="20"/>
  <c r="P16" i="20"/>
  <c r="O15" i="19"/>
  <c r="N16" i="19"/>
  <c r="M16" i="16"/>
  <c r="M16" i="19"/>
  <c r="O16" i="16" l="1"/>
  <c r="P15" i="15"/>
  <c r="O16" i="19"/>
  <c r="P15" i="19" l="1"/>
  <c r="P15" i="16"/>
  <c r="P50" i="15"/>
  <c r="P16" i="15"/>
  <c r="P47" i="15"/>
  <c r="F14" i="16"/>
  <c r="K14" i="16"/>
  <c r="H14" i="16"/>
  <c r="D14" i="16"/>
  <c r="I14" i="16"/>
  <c r="J14" i="16"/>
  <c r="C14" i="16"/>
  <c r="E14" i="16"/>
  <c r="P14" i="16"/>
  <c r="P16" i="19" l="1"/>
  <c r="P56" i="19"/>
  <c r="P51" i="19"/>
  <c r="P16" i="16"/>
  <c r="P50" i="16"/>
  <c r="P47" i="16"/>
  <c r="E14" i="15" l="1"/>
  <c r="H14" i="15"/>
  <c r="G14" i="15"/>
  <c r="L14" i="15"/>
  <c r="O14" i="15"/>
  <c r="F14" i="15"/>
  <c r="P14" i="15"/>
  <c r="D14" i="15"/>
  <c r="P13" i="15"/>
  <c r="J14" i="15"/>
  <c r="I14" i="15"/>
  <c r="K14" i="15"/>
  <c r="N14" i="15"/>
  <c r="M14" i="15"/>
  <c r="P25" i="18" l="1"/>
  <c r="L40" i="18"/>
  <c r="E40" i="18"/>
  <c r="G40" i="18"/>
  <c r="P15" i="18"/>
  <c r="P43" i="18"/>
  <c r="D40" i="18"/>
  <c r="P33" i="18"/>
  <c r="M23" i="18"/>
  <c r="M14" i="18" s="1"/>
  <c r="H23" i="18"/>
  <c r="P36" i="18"/>
  <c r="P37" i="18"/>
  <c r="P35" i="18"/>
  <c r="J40" i="18"/>
  <c r="M40" i="18"/>
  <c r="P34" i="18"/>
  <c r="P31" i="18"/>
  <c r="J23" i="18"/>
  <c r="F23" i="18"/>
  <c r="D23" i="18"/>
  <c r="N23" i="18"/>
  <c r="N26" i="18" s="1"/>
  <c r="P38" i="18"/>
  <c r="F40" i="18"/>
  <c r="H40" i="18"/>
  <c r="K40" i="18"/>
  <c r="C23" i="18"/>
  <c r="P20" i="18"/>
  <c r="P39" i="18"/>
  <c r="K23" i="18"/>
  <c r="K16" i="18" s="1"/>
  <c r="P32" i="18"/>
  <c r="L23" i="18"/>
  <c r="P22" i="18"/>
  <c r="C40" i="18"/>
  <c r="N40" i="18"/>
  <c r="I23" i="18"/>
  <c r="I14" i="18" s="1"/>
  <c r="P30" i="18"/>
  <c r="E23" i="18"/>
  <c r="G23" i="18"/>
  <c r="O40" i="18"/>
  <c r="O23" i="18"/>
  <c r="P21" i="18"/>
  <c r="I40" i="18"/>
  <c r="M16" i="18" l="1"/>
  <c r="N16" i="18"/>
  <c r="N14" i="18"/>
  <c r="P50" i="18"/>
  <c r="P47" i="18"/>
  <c r="L16" i="18"/>
  <c r="L26" i="18"/>
  <c r="L42" i="18" s="1"/>
  <c r="L44" i="18" s="1"/>
  <c r="L14" i="18"/>
  <c r="E16" i="18"/>
  <c r="E14" i="18"/>
  <c r="E26" i="18"/>
  <c r="E42" i="18" s="1"/>
  <c r="E44" i="18" s="1"/>
  <c r="P23" i="18"/>
  <c r="C16" i="18"/>
  <c r="C14" i="18"/>
  <c r="C26" i="18"/>
  <c r="C42" i="18" s="1"/>
  <c r="C44" i="18" s="1"/>
  <c r="N42" i="18"/>
  <c r="N44" i="18" s="1"/>
  <c r="D14" i="18"/>
  <c r="D26" i="18"/>
  <c r="D42" i="18" s="1"/>
  <c r="D44" i="18" s="1"/>
  <c r="D16" i="18"/>
  <c r="J16" i="18"/>
  <c r="J26" i="18"/>
  <c r="J42" i="18" s="1"/>
  <c r="J44" i="18" s="1"/>
  <c r="J14" i="18"/>
  <c r="O16" i="18"/>
  <c r="O14" i="18"/>
  <c r="O26" i="18"/>
  <c r="O42" i="18" s="1"/>
  <c r="O44" i="18" s="1"/>
  <c r="H16" i="18"/>
  <c r="H26" i="18"/>
  <c r="H42" i="18" s="1"/>
  <c r="H44" i="18" s="1"/>
  <c r="H14" i="18"/>
  <c r="G16" i="18"/>
  <c r="G14" i="18"/>
  <c r="G26" i="18"/>
  <c r="G42" i="18" s="1"/>
  <c r="G44" i="18" s="1"/>
  <c r="F16" i="18"/>
  <c r="F14" i="18"/>
  <c r="F26" i="18"/>
  <c r="F42" i="18" s="1"/>
  <c r="F44" i="18" s="1"/>
  <c r="P29" i="18"/>
  <c r="P40" i="18" s="1"/>
  <c r="I26" i="18"/>
  <c r="I42" i="18" s="1"/>
  <c r="I44" i="18" s="1"/>
  <c r="M26" i="18"/>
  <c r="M42" i="18" s="1"/>
  <c r="M44" i="18" s="1"/>
  <c r="I16" i="18"/>
  <c r="K14" i="18"/>
  <c r="K26" i="18"/>
  <c r="K42" i="18" s="1"/>
  <c r="K44" i="18" s="1"/>
  <c r="P16" i="18" l="1"/>
  <c r="P14" i="18"/>
  <c r="P26" i="18"/>
  <c r="P42" i="18" s="1"/>
  <c r="P44" i="18" s="1"/>
  <c r="P50" i="27"/>
  <c r="P47" i="27"/>
  <c r="P15" i="27"/>
  <c r="P16" i="27"/>
  <c r="P47" i="31"/>
  <c r="P50" i="31"/>
  <c r="P15" i="31"/>
  <c r="P16" i="31"/>
  <c r="P50" i="30"/>
  <c r="P16" i="30"/>
  <c r="P15" i="30"/>
  <c r="P47" i="30"/>
</calcChain>
</file>

<file path=xl/sharedStrings.xml><?xml version="1.0" encoding="utf-8"?>
<sst xmlns="http://schemas.openxmlformats.org/spreadsheetml/2006/main" count="546" uniqueCount="87">
  <si>
    <t>Sales per Enplanement</t>
  </si>
  <si>
    <t>Total</t>
  </si>
  <si>
    <t>Total Square Feet</t>
  </si>
  <si>
    <t>Cost of Goods Sold</t>
  </si>
  <si>
    <t>Other Direct Expenses</t>
  </si>
  <si>
    <t>Gross Profit</t>
  </si>
  <si>
    <t>Expenses</t>
  </si>
  <si>
    <t>PROJECTIONS</t>
  </si>
  <si>
    <t>ASSUMPTIONS USED</t>
  </si>
  <si>
    <t>Total Expenses</t>
  </si>
  <si>
    <t>Interest, Depreciation, and Amortization</t>
  </si>
  <si>
    <t>Net Profit Before Taxes</t>
  </si>
  <si>
    <t>Initial Investment per Square Foot</t>
  </si>
  <si>
    <t>Sales per Square Foot</t>
  </si>
  <si>
    <t>Payroll</t>
  </si>
  <si>
    <t>Benefits</t>
  </si>
  <si>
    <t>Utilities</t>
  </si>
  <si>
    <t>EBITDA</t>
  </si>
  <si>
    <t>General &amp; Administrative</t>
  </si>
  <si>
    <t>Insurance</t>
  </si>
  <si>
    <t>Franchise/License Fees</t>
  </si>
  <si>
    <t>Operating Expenses</t>
  </si>
  <si>
    <t>Midterm Investment per Square Foot</t>
  </si>
  <si>
    <t>Unit Concept Name (please insert below)</t>
  </si>
  <si>
    <t>Replace this text with the Concept Name</t>
  </si>
  <si>
    <t>Please input data points for relevant years in the shaded cells with red text</t>
  </si>
  <si>
    <t>Notes:</t>
  </si>
  <si>
    <t>CONSOLIDATED STATEMENT</t>
  </si>
  <si>
    <t>Please verify that all units are included in this consolidated financial statement</t>
  </si>
  <si>
    <t>Marketing Expenses</t>
  </si>
  <si>
    <t>(3) The minimum acceptable investment per square foot for each package is defined in the RFP. Proposer's proposed investment must equal or exceed this figure.</t>
  </si>
  <si>
    <r>
      <t>Total Initial Investment</t>
    </r>
    <r>
      <rPr>
        <vertAlign val="superscript"/>
        <sz val="11"/>
        <color theme="1"/>
        <rFont val="Arial"/>
        <family val="2"/>
      </rPr>
      <t>3</t>
    </r>
  </si>
  <si>
    <r>
      <t>Total Midterm Investment</t>
    </r>
    <r>
      <rPr>
        <vertAlign val="superscript"/>
        <sz val="11"/>
        <color theme="1"/>
        <rFont val="Arial"/>
        <family val="2"/>
      </rPr>
      <t>3</t>
    </r>
  </si>
  <si>
    <t>Storage Space Rent</t>
  </si>
  <si>
    <t>Rent to Airport (excludes storage)</t>
  </si>
  <si>
    <r>
      <t xml:space="preserve">Gross Sales </t>
    </r>
    <r>
      <rPr>
        <sz val="11"/>
        <color theme="1"/>
        <rFont val="Arial"/>
        <family val="2"/>
      </rPr>
      <t>(use as applicable)</t>
    </r>
  </si>
  <si>
    <t>Merchandise</t>
  </si>
  <si>
    <r>
      <rPr>
        <b/>
        <u/>
        <sz val="11"/>
        <color theme="1"/>
        <rFont val="Arial"/>
        <family val="2"/>
      </rPr>
      <t>Gross Sales</t>
    </r>
    <r>
      <rPr>
        <b/>
        <sz val="11"/>
        <color theme="1"/>
        <rFont val="Arial"/>
        <family val="2"/>
      </rPr>
      <t xml:space="preserve"> </t>
    </r>
    <r>
      <rPr>
        <sz val="11"/>
        <color theme="1"/>
        <rFont val="Arial"/>
        <family val="2"/>
      </rPr>
      <t>(use as applicable)</t>
    </r>
  </si>
  <si>
    <t>Alcoholic Beverages  (if permitted)</t>
  </si>
  <si>
    <t>Total Sales</t>
  </si>
  <si>
    <t>Please provide any necessary explanation or detail on the "Proposer Notes" tab within this workbook.</t>
  </si>
  <si>
    <t>Proposer Notes:</t>
  </si>
  <si>
    <t>Please provide any necessary or additional explanation on the "Proposer Notes" tab within this workbook.</t>
  </si>
  <si>
    <t>Concession Pro Forma Statement</t>
  </si>
  <si>
    <t>(2) The minimum acceptable investment per square foot for each package is defined in the RFP. Proposer's proposed investment must equal or exceed this figure.</t>
  </si>
  <si>
    <t>PRO FORMA</t>
  </si>
  <si>
    <t xml:space="preserve">Proposer: </t>
  </si>
  <si>
    <t>Replace this text with Proposer's Name</t>
  </si>
  <si>
    <t>CALENDAR YEAR</t>
  </si>
  <si>
    <r>
      <t>Total Midterm Investment</t>
    </r>
    <r>
      <rPr>
        <vertAlign val="superscript"/>
        <sz val="11"/>
        <color theme="1"/>
        <rFont val="Arial"/>
        <family val="2"/>
      </rPr>
      <t>2</t>
    </r>
  </si>
  <si>
    <r>
      <t>Total Initial Investment</t>
    </r>
    <r>
      <rPr>
        <vertAlign val="superscript"/>
        <sz val="11"/>
        <color theme="1"/>
        <rFont val="Arial"/>
        <family val="2"/>
      </rPr>
      <t>2</t>
    </r>
  </si>
  <si>
    <r>
      <t>Enplanements</t>
    </r>
    <r>
      <rPr>
        <vertAlign val="superscript"/>
        <sz val="11"/>
        <color theme="1"/>
        <rFont val="Calibri"/>
        <family val="2"/>
      </rPr>
      <t>1</t>
    </r>
  </si>
  <si>
    <t>Food and Non-Alcoholic Beverages</t>
  </si>
  <si>
    <t>Spokane International Airport</t>
  </si>
  <si>
    <t>(constant 2023 dollars)</t>
  </si>
  <si>
    <t>Package 1, A-204: Bar with Food, Concourse A</t>
  </si>
  <si>
    <t>Package 1, R-212: Gift Shop, A/B Rotunda</t>
  </si>
  <si>
    <t>Package 1, R-217: Gourmet Coffee, A/B Rotunda</t>
  </si>
  <si>
    <t>Package 1, R-214: Gourmet Market with Coffee, A/B Rotunda</t>
  </si>
  <si>
    <t>Package 1</t>
  </si>
  <si>
    <t>Package 1, TC-01-1110: Convenience Retail, Concourse C Pre-Security</t>
  </si>
  <si>
    <t>Package 1, CC-02-1405a: Quick Service - Deli and Salads, Concourse C</t>
  </si>
  <si>
    <t>Package 1, CC-02-1405c: Newsstand, Concourse C</t>
  </si>
  <si>
    <t>Package 1, CC-02-1400: Fast Casual Mexican with Bar, Concourse C</t>
  </si>
  <si>
    <t xml:space="preserve">(1) The enplanements shown are projections provided solely for the purpose of this RFP. These forecasts are not guaranteed or meant to assure any future passenger level at the Airport.  While these enplanements will be used to determine a consistent measure for sales per enplanement among the proposers, each proposer is responsible for independently developing their own projections. It should be noted that the enplanement levels for 2024 assume opening dates begin in May, but actual opening dates may vary throughout the year. Similarly, the enplanement levels in 2036 assume a lease expiration date in May, whereas the actual expiration date may differ depending on the lease commencement date. </t>
  </si>
  <si>
    <t>Package 1, Vending, Concourse C</t>
  </si>
  <si>
    <t xml:space="preserve">(2) Total Square Feet for the package must equal 13,100. Do NOT change the total square footage for any units in this package. </t>
  </si>
  <si>
    <t>Alcoholic Beverages (if permitted)</t>
  </si>
  <si>
    <t xml:space="preserve">Alcoholic Beverages  </t>
  </si>
  <si>
    <t xml:space="preserve">Merchandise </t>
  </si>
  <si>
    <t>Food Service Initial Investment</t>
  </si>
  <si>
    <t>Food Service Square Footage</t>
  </si>
  <si>
    <t>Seating Initial Investment</t>
  </si>
  <si>
    <t>Seating Square Footage</t>
  </si>
  <si>
    <t>Initial Food Service Investment per Square Foot</t>
  </si>
  <si>
    <t>Initial Seating Investment per Square Foot</t>
  </si>
  <si>
    <r>
      <t>Total Initial Investment</t>
    </r>
    <r>
      <rPr>
        <b/>
        <vertAlign val="superscript"/>
        <sz val="11"/>
        <color theme="1"/>
        <rFont val="Arial"/>
        <family val="2"/>
      </rPr>
      <t>2</t>
    </r>
  </si>
  <si>
    <t>Food Service Initial Investment per Square Foot</t>
  </si>
  <si>
    <t>Seating Initial Investment per Square Foot</t>
  </si>
  <si>
    <t>Total Square Footage</t>
  </si>
  <si>
    <t>Package 1, CC-02-1210: Bistro with Bar, Concourse C</t>
  </si>
  <si>
    <r>
      <t>2025</t>
    </r>
    <r>
      <rPr>
        <b/>
        <vertAlign val="superscript"/>
        <sz val="11"/>
        <color theme="1"/>
        <rFont val="Arial"/>
        <family val="2"/>
      </rPr>
      <t>3</t>
    </r>
  </si>
  <si>
    <t xml:space="preserve">(3) This unit is a part of the Concourse C TREX project and has an expected shell completion date in June 2025. This date is subject to change as construction progresses. Enplanements for 2025 are projected for the full year.  </t>
  </si>
  <si>
    <t>Total Initial Investment</t>
  </si>
  <si>
    <t>Total Midterm Investment</t>
  </si>
  <si>
    <t xml:space="preserve">Concourses A and B vending has not been included in this pro forma template. The vending locations will be determined after award. </t>
  </si>
  <si>
    <t xml:space="preserve">(1) The enplanements shown are projections provided solely for the purpose of this RFP. These forecasts are not guaranteed or meant to assure any future passenger level at the Airport.  While these enplanements will be used to determine a consistent measure for sales per enplanement among the proposers, each proposer is responsible for independently developing their own projections. It should be noted that the enplanement levels for 2024 assume opening dates begin in May, but actual opening dates may vary throughout the year and vending location, depending on the progress of Concourse C TREX construction. Similarly, the enplanement levels in 2036 assume a lease expiration date in May, whereas the actual expiration date may differ depending on the lease commencement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</si>
</sst>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 d\,\ yyyy;@"/>
    <numFmt numFmtId="165" formatCode="_(* #,##0_);_(* \(#,##0\);_(* &quot;-&quot;??_);_(@_)"/>
  </numFmts>
  <fonts count="16" x14ac:knownFonts="1">
    <font>
      <sz val="11"/>
      <color theme="1"/>
      <name val="Arial"/>
      <family val="2"/>
    </font>
    <font>
      <sz val="10"/>
      <name val="Arial"/>
      <family val="2"/>
    </font>
    <font>
      <sz val="11"/>
      <color theme="1"/>
      <name val="Arial"/>
      <family val="2"/>
    </font>
    <font>
      <b/>
      <sz val="11"/>
      <color theme="1"/>
      <name val="Arial"/>
      <family val="2"/>
    </font>
    <font>
      <sz val="11"/>
      <color rgb="FFFF0000"/>
      <name val="Arial"/>
      <family val="2"/>
    </font>
    <font>
      <i/>
      <sz val="11"/>
      <color theme="1"/>
      <name val="Arial"/>
      <family val="2"/>
    </font>
    <font>
      <b/>
      <u/>
      <sz val="11"/>
      <color theme="1"/>
      <name val="Arial"/>
      <family val="2"/>
    </font>
    <font>
      <vertAlign val="superscript"/>
      <sz val="11"/>
      <color theme="1"/>
      <name val="Arial"/>
      <family val="2"/>
    </font>
    <font>
      <b/>
      <sz val="11"/>
      <color rgb="FFFF0000"/>
      <name val="Arial"/>
      <family val="2"/>
    </font>
    <font>
      <sz val="11"/>
      <name val="Arial"/>
      <family val="2"/>
    </font>
    <font>
      <vertAlign val="superscript"/>
      <sz val="11"/>
      <color theme="1"/>
      <name val="Calibri"/>
      <family val="2"/>
    </font>
    <font>
      <sz val="11"/>
      <color indexed="8"/>
      <name val="Arial"/>
      <family val="2"/>
    </font>
    <font>
      <sz val="10"/>
      <color rgb="FF000000"/>
      <name val="Times New Roman"/>
      <family val="1"/>
    </font>
    <font>
      <sz val="11"/>
      <color theme="1"/>
      <name val="Calibri"/>
      <family val="2"/>
    </font>
    <font>
      <sz val="11"/>
      <color rgb="FF000000"/>
      <name val="Arial"/>
      <family val="2"/>
    </font>
    <font>
      <b/>
      <vertAlign val="superscript"/>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2" fillId="0" borderId="0" applyFont="0" applyFill="0" applyBorder="0" applyAlignment="0" applyProtection="0"/>
    <xf numFmtId="0" fontId="12" fillId="0" borderId="0"/>
    <xf numFmtId="43" fontId="2" fillId="0" borderId="0" applyFont="0" applyFill="0" applyBorder="0" applyAlignment="0" applyProtection="0"/>
  </cellStyleXfs>
  <cellXfs count="90">
    <xf numFmtId="0" fontId="0" fillId="0" borderId="0" xfId="0"/>
    <xf numFmtId="0" fontId="3" fillId="0" borderId="2" xfId="0" applyFont="1" applyBorder="1"/>
    <xf numFmtId="0" fontId="0" fillId="0" borderId="2" xfId="0" applyBorder="1"/>
    <xf numFmtId="42" fontId="4" fillId="0" borderId="0" xfId="2" applyNumberFormat="1" applyFont="1" applyBorder="1" applyAlignment="1">
      <alignment horizontal="center"/>
    </xf>
    <xf numFmtId="42" fontId="2" fillId="0" borderId="0" xfId="2" applyNumberFormat="1" applyFont="1" applyBorder="1"/>
    <xf numFmtId="42" fontId="2" fillId="0" borderId="0" xfId="2" applyNumberFormat="1" applyFont="1" applyBorder="1" applyAlignment="1">
      <alignment horizontal="center"/>
    </xf>
    <xf numFmtId="0" fontId="0" fillId="0" borderId="3" xfId="0" applyBorder="1"/>
    <xf numFmtId="0" fontId="6" fillId="0" borderId="2" xfId="0" applyFont="1" applyBorder="1"/>
    <xf numFmtId="42" fontId="0" fillId="0" borderId="0" xfId="0" applyNumberFormat="1"/>
    <xf numFmtId="0" fontId="3" fillId="0" borderId="0" xfId="0" applyFont="1"/>
    <xf numFmtId="42" fontId="2" fillId="0" borderId="4" xfId="2" applyNumberFormat="1" applyFont="1" applyBorder="1"/>
    <xf numFmtId="0" fontId="5" fillId="0" borderId="2" xfId="0" applyFont="1" applyBorder="1"/>
    <xf numFmtId="42" fontId="2" fillId="0" borderId="5" xfId="2" applyNumberFormat="1" applyFont="1" applyBorder="1"/>
    <xf numFmtId="42" fontId="2" fillId="0" borderId="6" xfId="2" applyNumberFormat="1" applyFont="1" applyBorder="1"/>
    <xf numFmtId="42" fontId="2" fillId="0" borderId="5" xfId="2" applyNumberFormat="1" applyFont="1" applyBorder="1" applyAlignment="1">
      <alignment horizontal="center"/>
    </xf>
    <xf numFmtId="42" fontId="0" fillId="0" borderId="5" xfId="0" applyNumberFormat="1" applyBorder="1"/>
    <xf numFmtId="42" fontId="0" fillId="0" borderId="6" xfId="0" applyNumberFormat="1" applyBorder="1"/>
    <xf numFmtId="42" fontId="2" fillId="0" borderId="7" xfId="2" applyNumberFormat="1" applyFont="1" applyBorder="1"/>
    <xf numFmtId="0" fontId="0" fillId="0" borderId="8" xfId="0" applyBorder="1"/>
    <xf numFmtId="0" fontId="3" fillId="0" borderId="9" xfId="0" applyFont="1" applyBorder="1" applyAlignment="1">
      <alignment horizontal="center"/>
    </xf>
    <xf numFmtId="0" fontId="3" fillId="0" borderId="10" xfId="0" applyFont="1" applyBorder="1" applyAlignment="1">
      <alignment horizontal="center"/>
    </xf>
    <xf numFmtId="3" fontId="0" fillId="2" borderId="0" xfId="0" applyNumberFormat="1" applyFill="1" applyAlignment="1">
      <alignment vertical="center"/>
    </xf>
    <xf numFmtId="37" fontId="2" fillId="2" borderId="5" xfId="2" applyNumberFormat="1" applyFont="1" applyFill="1" applyBorder="1" applyAlignment="1">
      <alignment horizontal="center"/>
    </xf>
    <xf numFmtId="0" fontId="4" fillId="0" borderId="0" xfId="0" applyFont="1"/>
    <xf numFmtId="0" fontId="0" fillId="0" borderId="0" xfId="0" applyProtection="1">
      <protection locked="0"/>
    </xf>
    <xf numFmtId="0" fontId="4" fillId="3" borderId="11" xfId="0" applyFont="1" applyFill="1" applyBorder="1" applyProtection="1">
      <protection locked="0"/>
    </xf>
    <xf numFmtId="44" fontId="9" fillId="0" borderId="0" xfId="2" applyFont="1" applyFill="1" applyBorder="1" applyProtection="1"/>
    <xf numFmtId="44" fontId="9" fillId="0" borderId="5" xfId="2" applyFont="1" applyFill="1" applyBorder="1" applyProtection="1"/>
    <xf numFmtId="41" fontId="9" fillId="0" borderId="0" xfId="2" applyNumberFormat="1" applyFont="1" applyFill="1" applyBorder="1" applyProtection="1"/>
    <xf numFmtId="41" fontId="2" fillId="0" borderId="5" xfId="2" applyNumberFormat="1" applyFont="1" applyBorder="1" applyProtection="1"/>
    <xf numFmtId="42" fontId="4" fillId="3" borderId="0" xfId="2" applyNumberFormat="1" applyFont="1" applyFill="1" applyBorder="1" applyProtection="1">
      <protection locked="0"/>
    </xf>
    <xf numFmtId="42" fontId="4" fillId="3" borderId="1" xfId="2" applyNumberFormat="1" applyFont="1" applyFill="1" applyBorder="1" applyProtection="1">
      <protection locked="0"/>
    </xf>
    <xf numFmtId="42" fontId="4" fillId="3" borderId="1" xfId="0" applyNumberFormat="1" applyFont="1" applyFill="1" applyBorder="1" applyProtection="1">
      <protection locked="0"/>
    </xf>
    <xf numFmtId="42" fontId="4" fillId="3" borderId="5" xfId="2" applyNumberFormat="1" applyFont="1" applyFill="1" applyBorder="1" applyAlignment="1" applyProtection="1">
      <alignment horizontal="center"/>
      <protection locked="0"/>
    </xf>
    <xf numFmtId="0" fontId="3" fillId="0" borderId="0" xfId="0" quotePrefix="1" applyFont="1"/>
    <xf numFmtId="0" fontId="3" fillId="0" borderId="0" xfId="0" applyFont="1" applyProtection="1">
      <protection locked="0"/>
    </xf>
    <xf numFmtId="41" fontId="2" fillId="0" borderId="5" xfId="2" applyNumberFormat="1" applyFont="1" applyFill="1" applyBorder="1" applyProtection="1"/>
    <xf numFmtId="42" fontId="2" fillId="0" borderId="0" xfId="2" applyNumberFormat="1" applyFont="1" applyFill="1" applyBorder="1"/>
    <xf numFmtId="42" fontId="2" fillId="0" borderId="5" xfId="2" applyNumberFormat="1" applyFont="1" applyFill="1" applyBorder="1"/>
    <xf numFmtId="42" fontId="9" fillId="0" borderId="5" xfId="2" applyNumberFormat="1" applyFont="1" applyFill="1" applyBorder="1" applyProtection="1"/>
    <xf numFmtId="42" fontId="9" fillId="0" borderId="0" xfId="2" applyNumberFormat="1" applyFont="1" applyFill="1" applyBorder="1"/>
    <xf numFmtId="42" fontId="9" fillId="0" borderId="5" xfId="2" applyNumberFormat="1" applyFont="1" applyFill="1" applyBorder="1"/>
    <xf numFmtId="42" fontId="9" fillId="0" borderId="6" xfId="2" applyNumberFormat="1" applyFont="1" applyFill="1" applyBorder="1"/>
    <xf numFmtId="42" fontId="9" fillId="0" borderId="0" xfId="2" applyNumberFormat="1" applyFont="1" applyFill="1" applyBorder="1" applyAlignment="1">
      <alignment horizontal="center"/>
    </xf>
    <xf numFmtId="42" fontId="9" fillId="0" borderId="0" xfId="0" applyNumberFormat="1" applyFont="1"/>
    <xf numFmtId="42" fontId="9" fillId="0" borderId="1" xfId="0" applyNumberFormat="1" applyFont="1" applyBorder="1" applyProtection="1">
      <protection locked="0"/>
    </xf>
    <xf numFmtId="0" fontId="5"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lignment horizontal="left"/>
    </xf>
    <xf numFmtId="42" fontId="9" fillId="0" borderId="0" xfId="2" applyNumberFormat="1" applyFont="1" applyFill="1" applyBorder="1" applyProtection="1"/>
    <xf numFmtId="41" fontId="0" fillId="0" borderId="0" xfId="0" applyNumberFormat="1"/>
    <xf numFmtId="164" fontId="0" fillId="0" borderId="0" xfId="0" applyNumberFormat="1"/>
    <xf numFmtId="0" fontId="11" fillId="0" borderId="2" xfId="0" applyFont="1" applyBorder="1"/>
    <xf numFmtId="42" fontId="11" fillId="0" borderId="0" xfId="2" applyNumberFormat="1" applyFont="1" applyBorder="1" applyAlignment="1">
      <alignment horizontal="center"/>
    </xf>
    <xf numFmtId="42" fontId="11" fillId="0" borderId="5" xfId="2" applyNumberFormat="1" applyFont="1" applyBorder="1"/>
    <xf numFmtId="42" fontId="2" fillId="0" borderId="6" xfId="2" applyNumberFormat="1" applyFont="1" applyFill="1" applyBorder="1"/>
    <xf numFmtId="0" fontId="0" fillId="0" borderId="13" xfId="0" applyBorder="1" applyAlignment="1" applyProtection="1">
      <alignment horizontal="left" vertical="top"/>
      <protection locked="0"/>
    </xf>
    <xf numFmtId="0" fontId="0" fillId="0" borderId="13" xfId="0" applyBorder="1" applyProtection="1">
      <protection locked="0"/>
    </xf>
    <xf numFmtId="0" fontId="0" fillId="0" borderId="14" xfId="0" applyBorder="1" applyProtection="1">
      <protection locked="0"/>
    </xf>
    <xf numFmtId="42" fontId="2" fillId="0" borderId="5" xfId="2" applyNumberFormat="1" applyFont="1" applyBorder="1" applyAlignment="1" applyProtection="1">
      <alignment horizontal="center"/>
      <protection locked="0"/>
    </xf>
    <xf numFmtId="0" fontId="0" fillId="0" borderId="12" xfId="0" applyBorder="1" applyAlignment="1">
      <alignment horizontal="left" vertical="top"/>
    </xf>
    <xf numFmtId="0" fontId="14" fillId="0" borderId="0" xfId="0" applyFont="1" applyAlignment="1">
      <alignment vertical="center" wrapText="1"/>
    </xf>
    <xf numFmtId="0" fontId="0" fillId="0" borderId="0" xfId="0" applyAlignment="1">
      <alignment vertical="top"/>
    </xf>
    <xf numFmtId="0" fontId="0" fillId="0" borderId="0" xfId="0" applyAlignment="1" applyProtection="1">
      <alignment vertical="top"/>
      <protection locked="0"/>
    </xf>
    <xf numFmtId="0" fontId="0" fillId="0" borderId="0" xfId="0" applyAlignment="1">
      <alignment horizontal="left" vertical="top"/>
    </xf>
    <xf numFmtId="0" fontId="5"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13" fillId="0" borderId="0" xfId="0" applyFont="1" applyAlignment="1">
      <alignment vertical="center"/>
    </xf>
    <xf numFmtId="0" fontId="3" fillId="0" borderId="8" xfId="0" applyFont="1" applyBorder="1" applyAlignment="1">
      <alignment horizontal="right"/>
    </xf>
    <xf numFmtId="42" fontId="9" fillId="0" borderId="1" xfId="2" applyNumberFormat="1" applyFont="1" applyFill="1" applyBorder="1" applyProtection="1"/>
    <xf numFmtId="42" fontId="2" fillId="0" borderId="0" xfId="2" applyNumberFormat="1" applyFont="1" applyFill="1" applyBorder="1" applyProtection="1"/>
    <xf numFmtId="42" fontId="2" fillId="0" borderId="1" xfId="2" applyNumberFormat="1" applyFont="1" applyFill="1" applyBorder="1" applyProtection="1"/>
    <xf numFmtId="0" fontId="4" fillId="3" borderId="0" xfId="0" applyFont="1" applyFill="1"/>
    <xf numFmtId="0" fontId="4" fillId="3" borderId="0" xfId="0" applyFont="1" applyFill="1" applyProtection="1">
      <protection locked="0"/>
    </xf>
    <xf numFmtId="165" fontId="0" fillId="2" borderId="0" xfId="0" applyNumberFormat="1" applyFill="1" applyAlignment="1">
      <alignment vertical="center"/>
    </xf>
    <xf numFmtId="0" fontId="0" fillId="0" borderId="0" xfId="0" quotePrefix="1" applyAlignment="1">
      <alignment horizontal="left" vertical="top"/>
    </xf>
    <xf numFmtId="3" fontId="0" fillId="0" borderId="0" xfId="0" applyNumberFormat="1" applyAlignment="1">
      <alignment vertical="center"/>
    </xf>
    <xf numFmtId="165" fontId="14" fillId="0" borderId="0" xfId="4" applyNumberFormat="1" applyFont="1" applyAlignment="1">
      <alignment horizontal="right" vertical="top"/>
    </xf>
    <xf numFmtId="0" fontId="0" fillId="0" borderId="2" xfId="0" applyBorder="1" applyAlignment="1">
      <alignment horizontal="left" indent="1"/>
    </xf>
    <xf numFmtId="0" fontId="0" fillId="0" borderId="2" xfId="0" applyBorder="1" applyAlignment="1">
      <alignment horizontal="left"/>
    </xf>
    <xf numFmtId="37" fontId="9" fillId="0" borderId="5" xfId="2" applyNumberFormat="1" applyFont="1" applyFill="1" applyBorder="1" applyAlignment="1" applyProtection="1">
      <alignment horizontal="center"/>
      <protection locked="0"/>
    </xf>
    <xf numFmtId="42" fontId="9" fillId="0" borderId="5" xfId="2" applyNumberFormat="1" applyFont="1" applyFill="1" applyBorder="1" applyAlignment="1" applyProtection="1">
      <alignment horizontal="center"/>
      <protection locked="0"/>
    </xf>
    <xf numFmtId="37" fontId="4" fillId="3" borderId="5" xfId="2" applyNumberFormat="1" applyFont="1" applyFill="1" applyBorder="1" applyAlignment="1" applyProtection="1">
      <alignment horizontal="center"/>
      <protection locked="0"/>
    </xf>
    <xf numFmtId="0" fontId="3" fillId="4" borderId="9" xfId="0" applyFont="1" applyFill="1" applyBorder="1" applyAlignment="1">
      <alignment horizontal="center"/>
    </xf>
    <xf numFmtId="0" fontId="3" fillId="4" borderId="9" xfId="0" quotePrefix="1" applyFont="1" applyFill="1" applyBorder="1" applyAlignment="1">
      <alignment horizontal="center"/>
    </xf>
    <xf numFmtId="0" fontId="0" fillId="4" borderId="0" xfId="0" quotePrefix="1" applyFill="1" applyAlignment="1">
      <alignment horizontal="left" vertical="top"/>
    </xf>
    <xf numFmtId="0" fontId="8" fillId="0" borderId="4" xfId="0" applyFont="1" applyBorder="1" applyAlignment="1">
      <alignment horizontal="center"/>
    </xf>
    <xf numFmtId="0" fontId="0" fillId="0" borderId="0" xfId="0" quotePrefix="1" applyAlignment="1">
      <alignment horizontal="left" vertical="top" wrapText="1"/>
    </xf>
    <xf numFmtId="0" fontId="0" fillId="0" borderId="0" xfId="0" quotePrefix="1" applyAlignment="1">
      <alignment horizontal="left" vertical="top"/>
    </xf>
    <xf numFmtId="0" fontId="4" fillId="3" borderId="0" xfId="0" applyFont="1" applyFill="1" applyAlignment="1">
      <alignment horizontal="left"/>
    </xf>
  </cellXfs>
  <cellStyles count="5">
    <cellStyle name="Comma" xfId="4" builtinId="3"/>
    <cellStyle name="Comma 2" xfId="1" xr:uid="{00000000-0005-0000-0000-000000000000}"/>
    <cellStyle name="Currency" xfId="2" builtinId="4"/>
    <cellStyle name="Normal" xfId="0" builtinId="0"/>
    <cellStyle name="Normal 3" xfId="3" xr:uid="{BB257FEB-07FF-4962-90C4-1A6597A0B0C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8"/>
  <sheetViews>
    <sheetView showGridLines="0" topLeftCell="A35" zoomScale="70" zoomScaleNormal="70" zoomScalePageLayoutView="85" workbookViewId="0">
      <selection activeCell="C50" sqref="C50"/>
    </sheetView>
  </sheetViews>
  <sheetFormatPr defaultColWidth="9" defaultRowHeight="14" x14ac:dyDescent="0.3"/>
  <cols>
    <col min="2" max="2" width="38.1640625"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89" t="s">
        <v>47</v>
      </c>
      <c r="M2" s="89"/>
      <c r="N2" s="89"/>
      <c r="O2" s="89"/>
      <c r="P2" s="89"/>
      <c r="Q2"/>
      <c r="R2"/>
    </row>
    <row r="3" spans="2:18" x14ac:dyDescent="0.3">
      <c r="B3" s="9" t="s">
        <v>43</v>
      </c>
      <c r="C3"/>
      <c r="D3"/>
      <c r="E3"/>
      <c r="F3"/>
      <c r="G3"/>
      <c r="H3"/>
      <c r="I3"/>
      <c r="J3"/>
      <c r="K3"/>
      <c r="L3"/>
      <c r="M3"/>
      <c r="N3"/>
      <c r="O3"/>
      <c r="P3"/>
      <c r="Q3"/>
      <c r="R3"/>
    </row>
    <row r="4" spans="2:18" x14ac:dyDescent="0.3">
      <c r="B4" s="9" t="s">
        <v>55</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6" t="s">
        <v>25</v>
      </c>
      <c r="C10" s="86"/>
      <c r="D10" s="86"/>
      <c r="E10" s="86"/>
      <c r="F10" s="86"/>
      <c r="G10" s="86"/>
      <c r="H10" s="86"/>
      <c r="I10" s="86"/>
      <c r="J10" s="86"/>
      <c r="K10" s="86"/>
      <c r="L10" s="86"/>
      <c r="M10" s="86"/>
      <c r="N10" s="86"/>
      <c r="O10" s="86"/>
      <c r="P10" s="86"/>
      <c r="Q10"/>
      <c r="R10"/>
    </row>
    <row r="11" spans="2:18" ht="14.5" thickBot="1" x14ac:dyDescent="0.35">
      <c r="B11" s="18"/>
      <c r="C11" s="19">
        <v>2024</v>
      </c>
      <c r="D11" s="19">
        <f t="shared" ref="D11" si="0">C11+1</f>
        <v>2025</v>
      </c>
      <c r="E11" s="19">
        <f t="shared" ref="E11" si="1">D11+1</f>
        <v>2026</v>
      </c>
      <c r="F11" s="19">
        <f t="shared" ref="F11" si="2">E11+1</f>
        <v>2027</v>
      </c>
      <c r="G11" s="19">
        <f t="shared" ref="G11" si="3">F11+1</f>
        <v>2028</v>
      </c>
      <c r="H11" s="19">
        <f t="shared" ref="H11:K11" si="4">G11+1</f>
        <v>2029</v>
      </c>
      <c r="I11" s="19">
        <f t="shared" si="4"/>
        <v>2030</v>
      </c>
      <c r="J11" s="19">
        <f t="shared" si="4"/>
        <v>2031</v>
      </c>
      <c r="K11" s="19">
        <f t="shared" si="4"/>
        <v>2032</v>
      </c>
      <c r="L11" s="19">
        <f>K11+1</f>
        <v>2033</v>
      </c>
      <c r="M11" s="19">
        <f t="shared" ref="M11" si="5">L11+1</f>
        <v>2034</v>
      </c>
      <c r="N11" s="19">
        <f t="shared" ref="N11" si="6">M11+1</f>
        <v>2035</v>
      </c>
      <c r="O11" s="19">
        <f t="shared" ref="O11" si="7">N11+1</f>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76">
        <f>(504440.4/12)*7</f>
        <v>294256.90000000002</v>
      </c>
      <c r="D13" s="76">
        <v>514035.36</v>
      </c>
      <c r="E13" s="76">
        <v>524775.12</v>
      </c>
      <c r="F13" s="76">
        <v>536697.36</v>
      </c>
      <c r="G13" s="76">
        <v>548947.43999999994</v>
      </c>
      <c r="H13" s="76">
        <v>560858.4</v>
      </c>
      <c r="I13" s="76">
        <v>572362.55999999994</v>
      </c>
      <c r="J13" s="76">
        <v>583703.28</v>
      </c>
      <c r="K13" s="76">
        <v>595122.48</v>
      </c>
      <c r="L13" s="76">
        <v>606415.67999999993</v>
      </c>
      <c r="M13" s="76">
        <v>618115.19999999995</v>
      </c>
      <c r="N13" s="76">
        <v>630074.64</v>
      </c>
      <c r="O13" s="77">
        <f>(641817.6/12)*5</f>
        <v>267424</v>
      </c>
      <c r="P13" s="22">
        <f>SUM(C13:O13)</f>
        <v>6852788.4199999999</v>
      </c>
      <c r="Q13"/>
      <c r="R13"/>
    </row>
    <row r="14" spans="2:18" x14ac:dyDescent="0.3">
      <c r="B14" s="2" t="s">
        <v>0</v>
      </c>
      <c r="C14" s="26">
        <f t="shared" ref="C14:P14" si="8">IFERROR(C23/C13,0)</f>
        <v>0</v>
      </c>
      <c r="D14" s="26">
        <f t="shared" si="8"/>
        <v>0</v>
      </c>
      <c r="E14" s="26">
        <f t="shared" si="8"/>
        <v>0</v>
      </c>
      <c r="F14" s="26">
        <f t="shared" si="8"/>
        <v>0</v>
      </c>
      <c r="G14" s="26">
        <f t="shared" si="8"/>
        <v>0</v>
      </c>
      <c r="H14" s="26">
        <f t="shared" si="8"/>
        <v>0</v>
      </c>
      <c r="I14" s="26">
        <f t="shared" si="8"/>
        <v>0</v>
      </c>
      <c r="J14" s="26">
        <f t="shared" si="8"/>
        <v>0</v>
      </c>
      <c r="K14" s="26">
        <f t="shared" si="8"/>
        <v>0</v>
      </c>
      <c r="L14" s="26">
        <f t="shared" si="8"/>
        <v>0</v>
      </c>
      <c r="M14" s="26">
        <f t="shared" si="8"/>
        <v>0</v>
      </c>
      <c r="N14" s="26">
        <f t="shared" ref="N14:O14" si="9">IFERROR(N23/N13,0)</f>
        <v>0</v>
      </c>
      <c r="O14" s="26">
        <f t="shared" si="9"/>
        <v>0</v>
      </c>
      <c r="P14" s="27">
        <f t="shared" si="8"/>
        <v>0</v>
      </c>
      <c r="Q14"/>
      <c r="R14"/>
    </row>
    <row r="15" spans="2:18" x14ac:dyDescent="0.3">
      <c r="B15" s="2" t="s">
        <v>2</v>
      </c>
      <c r="C15" s="28">
        <v>1200</v>
      </c>
      <c r="D15" s="28">
        <f t="shared" ref="D15" si="10">C15</f>
        <v>1200</v>
      </c>
      <c r="E15" s="28">
        <f t="shared" ref="E15" si="11">D15</f>
        <v>1200</v>
      </c>
      <c r="F15" s="28">
        <f t="shared" ref="F15" si="12">E15</f>
        <v>1200</v>
      </c>
      <c r="G15" s="28">
        <f t="shared" ref="G15:M15" si="13">F15</f>
        <v>1200</v>
      </c>
      <c r="H15" s="28">
        <f t="shared" si="13"/>
        <v>1200</v>
      </c>
      <c r="I15" s="28">
        <f t="shared" si="13"/>
        <v>1200</v>
      </c>
      <c r="J15" s="28">
        <f t="shared" si="13"/>
        <v>1200</v>
      </c>
      <c r="K15" s="28">
        <f t="shared" si="13"/>
        <v>1200</v>
      </c>
      <c r="L15" s="28">
        <f t="shared" si="13"/>
        <v>1200</v>
      </c>
      <c r="M15" s="28">
        <f t="shared" si="13"/>
        <v>1200</v>
      </c>
      <c r="N15" s="28">
        <f t="shared" ref="N15" si="14">M15</f>
        <v>1200</v>
      </c>
      <c r="O15" s="28">
        <f t="shared" ref="O15" si="15">N15</f>
        <v>1200</v>
      </c>
      <c r="P15" s="29">
        <f>IF(MIN(C15:O15)&lt;&gt;MAX(C15:O15),"Please verify inconsistency of Sq. Ft. numbers in pro forma",AVERAGE(C15:O15))</f>
        <v>1200</v>
      </c>
      <c r="Q15"/>
      <c r="R15"/>
    </row>
    <row r="16" spans="2:18" x14ac:dyDescent="0.3">
      <c r="B16" s="2" t="s">
        <v>13</v>
      </c>
      <c r="C16" s="4">
        <f t="shared" ref="C16:M16" si="16">IFERROR(C23/C15,0)</f>
        <v>0</v>
      </c>
      <c r="D16" s="4">
        <f t="shared" si="16"/>
        <v>0</v>
      </c>
      <c r="E16" s="4">
        <f t="shared" si="16"/>
        <v>0</v>
      </c>
      <c r="F16" s="4">
        <f t="shared" si="16"/>
        <v>0</v>
      </c>
      <c r="G16" s="4">
        <f t="shared" si="16"/>
        <v>0</v>
      </c>
      <c r="H16" s="4">
        <f t="shared" si="16"/>
        <v>0</v>
      </c>
      <c r="I16" s="4">
        <f t="shared" si="16"/>
        <v>0</v>
      </c>
      <c r="J16" s="4">
        <f t="shared" si="16"/>
        <v>0</v>
      </c>
      <c r="K16" s="4">
        <f t="shared" si="16"/>
        <v>0</v>
      </c>
      <c r="L16" s="4">
        <f t="shared" si="16"/>
        <v>0</v>
      </c>
      <c r="M16" s="4">
        <f t="shared" si="16"/>
        <v>0</v>
      </c>
      <c r="N16" s="4">
        <f t="shared" ref="N16:O16" si="17">IFERROR(N23/N15,0)</f>
        <v>0</v>
      </c>
      <c r="O16" s="4">
        <f t="shared" si="17"/>
        <v>0</v>
      </c>
      <c r="P16" s="38">
        <f>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x14ac:dyDescent="0.3">
      <c r="A21" s="9"/>
      <c r="B21" s="52" t="s">
        <v>67</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69</v>
      </c>
      <c r="C22" s="31">
        <v>0</v>
      </c>
      <c r="D22" s="31">
        <v>0</v>
      </c>
      <c r="E22" s="31">
        <v>0</v>
      </c>
      <c r="F22" s="31">
        <v>0</v>
      </c>
      <c r="G22" s="31">
        <v>0</v>
      </c>
      <c r="H22" s="31">
        <v>0</v>
      </c>
      <c r="I22" s="31">
        <v>0</v>
      </c>
      <c r="J22" s="31">
        <v>0</v>
      </c>
      <c r="K22" s="31">
        <v>0</v>
      </c>
      <c r="L22" s="31">
        <v>0</v>
      </c>
      <c r="M22" s="31">
        <v>0</v>
      </c>
      <c r="N22" s="31">
        <v>0</v>
      </c>
      <c r="O22" s="31">
        <v>0</v>
      </c>
      <c r="P22" s="13">
        <f>SUM(C22:O22)</f>
        <v>0</v>
      </c>
      <c r="Q22" s="9"/>
      <c r="R22" s="9"/>
    </row>
    <row r="23" spans="1:18" x14ac:dyDescent="0.3">
      <c r="B23" s="1" t="s">
        <v>39</v>
      </c>
      <c r="C23" s="53">
        <f t="shared" ref="C23:P23" si="18">SUM(C20:C22)</f>
        <v>0</v>
      </c>
      <c r="D23" s="53">
        <f t="shared" si="18"/>
        <v>0</v>
      </c>
      <c r="E23" s="53">
        <f t="shared" si="18"/>
        <v>0</v>
      </c>
      <c r="F23" s="53">
        <f t="shared" si="18"/>
        <v>0</v>
      </c>
      <c r="G23" s="53">
        <f t="shared" si="18"/>
        <v>0</v>
      </c>
      <c r="H23" s="53">
        <f t="shared" si="18"/>
        <v>0</v>
      </c>
      <c r="I23" s="53">
        <f t="shared" si="18"/>
        <v>0</v>
      </c>
      <c r="J23" s="53">
        <f t="shared" si="18"/>
        <v>0</v>
      </c>
      <c r="K23" s="53">
        <f t="shared" si="18"/>
        <v>0</v>
      </c>
      <c r="L23" s="53">
        <f t="shared" si="18"/>
        <v>0</v>
      </c>
      <c r="M23" s="53">
        <f t="shared" si="18"/>
        <v>0</v>
      </c>
      <c r="N23" s="53">
        <f t="shared" ref="N23:O23" si="19">SUM(N20:N22)</f>
        <v>0</v>
      </c>
      <c r="O23" s="53">
        <f t="shared" si="19"/>
        <v>0</v>
      </c>
      <c r="P23" s="54">
        <f t="shared" si="18"/>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 t="shared" ref="C26:M26" si="20">C23-C25</f>
        <v>0</v>
      </c>
      <c r="D26" s="4">
        <f t="shared" ref="D26" si="21">D23-D25</f>
        <v>0</v>
      </c>
      <c r="E26" s="4">
        <f t="shared" si="20"/>
        <v>0</v>
      </c>
      <c r="F26" s="4">
        <f t="shared" si="20"/>
        <v>0</v>
      </c>
      <c r="G26" s="4">
        <f t="shared" si="20"/>
        <v>0</v>
      </c>
      <c r="H26" s="4">
        <f t="shared" si="20"/>
        <v>0</v>
      </c>
      <c r="I26" s="4">
        <f t="shared" si="20"/>
        <v>0</v>
      </c>
      <c r="J26" s="4">
        <f t="shared" si="20"/>
        <v>0</v>
      </c>
      <c r="K26" s="4">
        <f t="shared" si="20"/>
        <v>0</v>
      </c>
      <c r="L26" s="4">
        <f t="shared" si="20"/>
        <v>0</v>
      </c>
      <c r="M26" s="4">
        <f t="shared" si="20"/>
        <v>0</v>
      </c>
      <c r="N26" s="4">
        <f t="shared" ref="N26:O26" si="22">N23-N25</f>
        <v>0</v>
      </c>
      <c r="O26" s="4">
        <f t="shared" si="22"/>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23">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23"/>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23"/>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23"/>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23"/>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23"/>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23"/>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23"/>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23"/>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23"/>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3">
        <f t="shared" si="23"/>
        <v>0</v>
      </c>
      <c r="Q39" s="9"/>
      <c r="R39" s="9"/>
    </row>
    <row r="40" spans="1:18" x14ac:dyDescent="0.3">
      <c r="B40" s="1" t="s">
        <v>9</v>
      </c>
      <c r="C40" s="53">
        <f t="shared" ref="C40:P40" si="24">SUM(C29:C39)</f>
        <v>0</v>
      </c>
      <c r="D40" s="53">
        <f t="shared" ref="D40" si="25">SUM(D29:D39)</f>
        <v>0</v>
      </c>
      <c r="E40" s="53">
        <f t="shared" si="24"/>
        <v>0</v>
      </c>
      <c r="F40" s="53">
        <f t="shared" si="24"/>
        <v>0</v>
      </c>
      <c r="G40" s="53">
        <f t="shared" si="24"/>
        <v>0</v>
      </c>
      <c r="H40" s="53">
        <f t="shared" si="24"/>
        <v>0</v>
      </c>
      <c r="I40" s="53">
        <f t="shared" si="24"/>
        <v>0</v>
      </c>
      <c r="J40" s="53">
        <f t="shared" si="24"/>
        <v>0</v>
      </c>
      <c r="K40" s="53">
        <f t="shared" si="24"/>
        <v>0</v>
      </c>
      <c r="L40" s="53">
        <f t="shared" si="24"/>
        <v>0</v>
      </c>
      <c r="M40" s="53">
        <f t="shared" si="24"/>
        <v>0</v>
      </c>
      <c r="N40" s="53">
        <f t="shared" ref="N40:O40" si="26">SUM(N29:N39)</f>
        <v>0</v>
      </c>
      <c r="O40" s="53">
        <f t="shared" si="26"/>
        <v>0</v>
      </c>
      <c r="P40" s="54">
        <f t="shared" si="24"/>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27">C26-C40</f>
        <v>0</v>
      </c>
      <c r="D42" s="8">
        <f t="shared" ref="D42" si="28">D26-D40</f>
        <v>0</v>
      </c>
      <c r="E42" s="8">
        <f t="shared" si="27"/>
        <v>0</v>
      </c>
      <c r="F42" s="8">
        <f t="shared" si="27"/>
        <v>0</v>
      </c>
      <c r="G42" s="8">
        <f t="shared" si="27"/>
        <v>0</v>
      </c>
      <c r="H42" s="8">
        <f t="shared" si="27"/>
        <v>0</v>
      </c>
      <c r="I42" s="8">
        <f t="shared" si="27"/>
        <v>0</v>
      </c>
      <c r="J42" s="8">
        <f t="shared" si="27"/>
        <v>0</v>
      </c>
      <c r="K42" s="8">
        <f t="shared" si="27"/>
        <v>0</v>
      </c>
      <c r="L42" s="8">
        <f t="shared" si="27"/>
        <v>0</v>
      </c>
      <c r="M42" s="8">
        <f t="shared" si="27"/>
        <v>0</v>
      </c>
      <c r="N42" s="8">
        <f t="shared" ref="N42:O42" si="29">N26-N40</f>
        <v>0</v>
      </c>
      <c r="O42" s="8">
        <f t="shared" si="29"/>
        <v>0</v>
      </c>
      <c r="P42" s="15">
        <f t="shared" si="27"/>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30">C42-C43</f>
        <v>0</v>
      </c>
      <c r="D44" s="4">
        <f t="shared" ref="D44" si="31">D42-D43</f>
        <v>0</v>
      </c>
      <c r="E44" s="4">
        <f t="shared" si="30"/>
        <v>0</v>
      </c>
      <c r="F44" s="4">
        <f t="shared" si="30"/>
        <v>0</v>
      </c>
      <c r="G44" s="4">
        <f t="shared" si="30"/>
        <v>0</v>
      </c>
      <c r="H44" s="4">
        <f t="shared" si="30"/>
        <v>0</v>
      </c>
      <c r="I44" s="4">
        <f t="shared" si="30"/>
        <v>0</v>
      </c>
      <c r="J44" s="4">
        <f t="shared" si="30"/>
        <v>0</v>
      </c>
      <c r="K44" s="4">
        <f t="shared" si="30"/>
        <v>0</v>
      </c>
      <c r="L44" s="4">
        <f t="shared" si="30"/>
        <v>0</v>
      </c>
      <c r="M44" s="4">
        <f t="shared" si="30"/>
        <v>0</v>
      </c>
      <c r="N44" s="4">
        <f t="shared" ref="N44:O44" si="32">N42-N43</f>
        <v>0</v>
      </c>
      <c r="O44" s="4">
        <f t="shared" si="32"/>
        <v>0</v>
      </c>
      <c r="P44" s="12">
        <f t="shared" si="30"/>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2" t="s">
        <v>50</v>
      </c>
      <c r="C46" s="4"/>
      <c r="D46" s="4"/>
      <c r="E46" s="4"/>
      <c r="F46" s="4"/>
      <c r="G46" s="4"/>
      <c r="H46" s="4"/>
      <c r="I46" s="4"/>
      <c r="J46" s="4"/>
      <c r="K46" s="4"/>
      <c r="L46" s="4"/>
      <c r="M46" s="4"/>
      <c r="N46" s="4"/>
      <c r="O46" s="4"/>
      <c r="P46" s="33">
        <v>0</v>
      </c>
      <c r="Q46"/>
      <c r="R46"/>
    </row>
    <row r="47" spans="1:18" x14ac:dyDescent="0.3">
      <c r="B47" s="2" t="s">
        <v>12</v>
      </c>
      <c r="C47" s="4"/>
      <c r="D47" s="4"/>
      <c r="E47" s="4"/>
      <c r="F47" s="4"/>
      <c r="G47" s="4"/>
      <c r="H47" s="4"/>
      <c r="I47" s="4"/>
      <c r="J47" s="4"/>
      <c r="K47" s="4"/>
      <c r="L47" s="4"/>
      <c r="M47" s="4"/>
      <c r="N47" s="4"/>
      <c r="O47" s="4"/>
      <c r="P47" s="14">
        <f>IFERROR(P46/P15,0)</f>
        <v>0</v>
      </c>
      <c r="Q47"/>
      <c r="R47"/>
    </row>
    <row r="48" spans="1:18" ht="14.5" x14ac:dyDescent="0.35">
      <c r="B48" s="11"/>
      <c r="C48" s="4"/>
      <c r="D48" s="4"/>
      <c r="E48" s="4"/>
      <c r="F48" s="4"/>
      <c r="G48" s="4"/>
      <c r="H48" s="4"/>
      <c r="I48" s="4"/>
      <c r="J48" s="4"/>
      <c r="K48" s="4"/>
      <c r="L48" s="4"/>
      <c r="M48" s="4"/>
      <c r="N48" s="4"/>
      <c r="O48" s="4"/>
      <c r="P48" s="14"/>
      <c r="Q48"/>
      <c r="R48"/>
    </row>
    <row r="49" spans="1:256" ht="16.5" x14ac:dyDescent="0.3">
      <c r="B49" s="2" t="s">
        <v>49</v>
      </c>
      <c r="C49" s="4"/>
      <c r="D49" s="4"/>
      <c r="E49" s="4"/>
      <c r="F49" s="4"/>
      <c r="G49" s="4"/>
      <c r="H49" s="4"/>
      <c r="I49" s="4"/>
      <c r="J49" s="4"/>
      <c r="K49" s="4"/>
      <c r="L49" s="4"/>
      <c r="M49" s="4"/>
      <c r="N49" s="4"/>
      <c r="O49" s="4"/>
      <c r="P49" s="33">
        <v>0</v>
      </c>
      <c r="Q49"/>
      <c r="R49"/>
    </row>
    <row r="50" spans="1:256" x14ac:dyDescent="0.3">
      <c r="B50" s="2" t="s">
        <v>22</v>
      </c>
      <c r="C50" s="4"/>
      <c r="D50" s="4"/>
      <c r="E50" s="4"/>
      <c r="F50" s="4"/>
      <c r="G50" s="4"/>
      <c r="H50" s="4"/>
      <c r="I50" s="4"/>
      <c r="J50" s="4"/>
      <c r="K50" s="4"/>
      <c r="L50" s="4"/>
      <c r="M50" s="4"/>
      <c r="N50" s="4"/>
      <c r="O50" s="4"/>
      <c r="P50" s="14">
        <f>IFERROR(P49/P15,0)</f>
        <v>0</v>
      </c>
      <c r="Q50"/>
      <c r="R50"/>
    </row>
    <row r="51" spans="1:256" x14ac:dyDescent="0.3">
      <c r="B51" s="2"/>
      <c r="C51" s="4"/>
      <c r="D51" s="4"/>
      <c r="E51" s="4"/>
      <c r="F51" s="4"/>
      <c r="G51" s="4"/>
      <c r="H51" s="4"/>
      <c r="I51" s="4"/>
      <c r="J51" s="4"/>
      <c r="K51" s="4"/>
      <c r="L51" s="4"/>
      <c r="M51" s="4"/>
      <c r="N51" s="4"/>
      <c r="O51" s="4"/>
      <c r="P51" s="14"/>
      <c r="Q51"/>
      <c r="R51"/>
    </row>
    <row r="52" spans="1:256" ht="14.5" thickBot="1" x14ac:dyDescent="0.35">
      <c r="B52" s="6"/>
      <c r="C52" s="10"/>
      <c r="D52" s="10"/>
      <c r="E52" s="10"/>
      <c r="F52" s="10"/>
      <c r="G52" s="10"/>
      <c r="H52" s="10"/>
      <c r="I52" s="10"/>
      <c r="J52" s="10"/>
      <c r="K52" s="10"/>
      <c r="L52" s="10"/>
      <c r="M52" s="10"/>
      <c r="N52" s="10"/>
      <c r="O52" s="10"/>
      <c r="P52" s="17"/>
      <c r="Q52"/>
      <c r="R52"/>
    </row>
    <row r="53" spans="1:256" customFormat="1" ht="14.25" customHeight="1" x14ac:dyDescent="0.3">
      <c r="B53" s="34" t="s">
        <v>26</v>
      </c>
      <c r="C53" s="4"/>
      <c r="D53" s="4"/>
      <c r="E53" s="4"/>
      <c r="F53" s="4"/>
      <c r="G53" s="4"/>
      <c r="H53" s="4"/>
      <c r="I53" s="4"/>
      <c r="J53" s="4"/>
      <c r="K53" s="4"/>
      <c r="L53" s="4"/>
    </row>
    <row r="54" spans="1:256" s="47" customFormat="1" ht="66" customHeight="1" x14ac:dyDescent="0.35">
      <c r="A54" s="48"/>
      <c r="B54" s="87" t="s">
        <v>64</v>
      </c>
      <c r="C54" s="87"/>
      <c r="D54" s="87"/>
      <c r="E54" s="87"/>
      <c r="F54" s="87"/>
      <c r="G54" s="87"/>
      <c r="H54" s="87"/>
      <c r="I54" s="87"/>
      <c r="J54" s="87"/>
      <c r="K54" s="87"/>
      <c r="L54" s="87"/>
      <c r="M54" s="87"/>
      <c r="N54" s="87"/>
      <c r="O54" s="87"/>
      <c r="P54" s="87"/>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s="66" customFormat="1" ht="25" customHeight="1" x14ac:dyDescent="0.3">
      <c r="A55" s="64"/>
      <c r="B55" s="88" t="s">
        <v>44</v>
      </c>
      <c r="C55" s="88"/>
      <c r="D55" s="88"/>
      <c r="E55" s="88"/>
      <c r="F55" s="88"/>
      <c r="G55" s="88"/>
      <c r="H55" s="88"/>
      <c r="I55" s="88"/>
      <c r="J55" s="88"/>
      <c r="K55" s="88"/>
      <c r="L55" s="88"/>
      <c r="M55" s="88"/>
      <c r="N55" s="88"/>
      <c r="O55" s="88"/>
      <c r="P55" s="88"/>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c r="GH55" s="65"/>
      <c r="GI55" s="65"/>
      <c r="GJ55" s="65"/>
      <c r="GK55" s="65"/>
      <c r="GL55" s="65"/>
      <c r="GM55" s="65"/>
      <c r="GN55" s="65"/>
      <c r="GO55" s="65"/>
      <c r="GP55" s="65"/>
      <c r="GQ55" s="65"/>
      <c r="GR55" s="65"/>
      <c r="GS55" s="65"/>
      <c r="GT55" s="65"/>
      <c r="GU55" s="65"/>
      <c r="GV55" s="65"/>
      <c r="GW55" s="65"/>
      <c r="GX55" s="65"/>
      <c r="GY55" s="65"/>
      <c r="GZ55" s="65"/>
      <c r="HA55" s="65"/>
      <c r="HB55" s="65"/>
      <c r="HC55" s="65"/>
      <c r="HD55" s="65"/>
      <c r="HE55" s="65"/>
      <c r="HF55" s="65"/>
      <c r="HG55" s="65"/>
      <c r="HH55" s="65"/>
      <c r="HI55" s="65"/>
      <c r="HJ55" s="65"/>
      <c r="HK55" s="65"/>
      <c r="HL55" s="65"/>
      <c r="HM55" s="65"/>
      <c r="HN55" s="65"/>
      <c r="HO55" s="65"/>
      <c r="HP55" s="65"/>
      <c r="HQ55" s="65"/>
      <c r="HR55" s="65"/>
      <c r="HS55" s="65"/>
      <c r="HT55" s="65"/>
      <c r="HU55" s="65"/>
      <c r="HV55" s="65"/>
      <c r="HW55" s="65"/>
      <c r="HX55" s="65"/>
      <c r="HY55" s="65"/>
      <c r="HZ55" s="65"/>
      <c r="IA55" s="65"/>
      <c r="IB55" s="65"/>
      <c r="IC55" s="65"/>
      <c r="ID55" s="65"/>
      <c r="IE55" s="65"/>
      <c r="IF55" s="65"/>
      <c r="IG55" s="65"/>
      <c r="IH55" s="65"/>
      <c r="II55" s="65"/>
      <c r="IJ55" s="65"/>
      <c r="IK55" s="65"/>
      <c r="IL55" s="65"/>
      <c r="IM55" s="65"/>
      <c r="IN55" s="65"/>
      <c r="IO55" s="65"/>
      <c r="IP55" s="65"/>
      <c r="IQ55" s="65"/>
      <c r="IR55" s="65"/>
      <c r="IS55" s="65"/>
      <c r="IT55" s="65"/>
      <c r="IU55" s="65"/>
      <c r="IV55" s="65"/>
    </row>
    <row r="56" spans="1:256" s="63" customFormat="1" ht="17.5" customHeight="1" x14ac:dyDescent="0.3">
      <c r="A56" s="62"/>
      <c r="B56" s="63" t="s">
        <v>40</v>
      </c>
    </row>
    <row r="58" spans="1:256" customFormat="1" x14ac:dyDescent="0.3">
      <c r="B58" s="24"/>
      <c r="C58" s="24"/>
      <c r="D58" s="24"/>
      <c r="E58" s="24"/>
      <c r="F58" s="24"/>
      <c r="G58" s="24"/>
      <c r="H58" s="24"/>
      <c r="I58" s="24"/>
      <c r="J58" s="24"/>
      <c r="K58" s="24"/>
      <c r="L58" s="24"/>
    </row>
  </sheetData>
  <sheetProtection sheet="1"/>
  <protectedRanges>
    <protectedRange sqref="B6 L2 C20:O22 C25:O25 C29:O39 C43:O43 P46 P49" name="Range1"/>
  </protectedRanges>
  <mergeCells count="4">
    <mergeCell ref="B10:P10"/>
    <mergeCell ref="B54:P54"/>
    <mergeCell ref="B55:P55"/>
    <mergeCell ref="L2:P2"/>
  </mergeCells>
  <pageMargins left="0.25" right="0.21" top="0.42" bottom="0.39" header="0.23" footer="0.17"/>
  <pageSetup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49751-7575-457F-8B01-8845B712D766}">
  <sheetPr>
    <pageSetUpPr fitToPage="1"/>
  </sheetPr>
  <dimension ref="A1:IV56"/>
  <sheetViews>
    <sheetView showGridLines="0" zoomScale="60" zoomScaleNormal="60" zoomScalePageLayoutView="85" workbookViewId="0">
      <selection activeCell="H36" sqref="H36"/>
    </sheetView>
  </sheetViews>
  <sheetFormatPr defaultColWidth="9" defaultRowHeight="14" x14ac:dyDescent="0.3"/>
  <cols>
    <col min="2" max="2" width="38.1640625"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89" t="s">
        <v>47</v>
      </c>
      <c r="M2" s="89"/>
      <c r="N2" s="89"/>
      <c r="O2" s="89"/>
      <c r="P2" s="89"/>
      <c r="Q2"/>
      <c r="R2"/>
    </row>
    <row r="3" spans="2:18" x14ac:dyDescent="0.3">
      <c r="B3" s="9" t="s">
        <v>43</v>
      </c>
      <c r="C3"/>
      <c r="D3"/>
      <c r="E3"/>
      <c r="F3"/>
      <c r="G3"/>
      <c r="H3"/>
      <c r="I3"/>
      <c r="J3"/>
      <c r="K3"/>
      <c r="L3"/>
      <c r="M3"/>
      <c r="N3"/>
      <c r="O3"/>
      <c r="P3"/>
      <c r="Q3"/>
      <c r="R3"/>
    </row>
    <row r="4" spans="2:18" x14ac:dyDescent="0.3">
      <c r="B4" s="9" t="s">
        <v>65</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6" t="s">
        <v>25</v>
      </c>
      <c r="C10" s="86"/>
      <c r="D10" s="86"/>
      <c r="E10" s="86"/>
      <c r="F10" s="86"/>
      <c r="G10" s="86"/>
      <c r="H10" s="86"/>
      <c r="I10" s="86"/>
      <c r="J10" s="86"/>
      <c r="K10" s="86"/>
      <c r="L10" s="86"/>
      <c r="M10" s="86"/>
      <c r="N10" s="86"/>
      <c r="O10" s="86"/>
      <c r="P10" s="86"/>
      <c r="Q10"/>
      <c r="R10"/>
    </row>
    <row r="11" spans="2:18" ht="14.5" thickBot="1" x14ac:dyDescent="0.35">
      <c r="B11" s="18"/>
      <c r="C11" s="19">
        <v>2024</v>
      </c>
      <c r="D11" s="19">
        <f t="shared" ref="D11:K11" si="0">C11+1</f>
        <v>2025</v>
      </c>
      <c r="E11" s="19">
        <f t="shared" si="0"/>
        <v>2026</v>
      </c>
      <c r="F11" s="19">
        <f t="shared" si="0"/>
        <v>2027</v>
      </c>
      <c r="G11" s="19">
        <f t="shared" si="0"/>
        <v>2028</v>
      </c>
      <c r="H11" s="19">
        <f t="shared" si="0"/>
        <v>2029</v>
      </c>
      <c r="I11" s="19">
        <f t="shared" si="0"/>
        <v>2030</v>
      </c>
      <c r="J11" s="19">
        <f t="shared" si="0"/>
        <v>2031</v>
      </c>
      <c r="K11" s="19">
        <f t="shared" si="0"/>
        <v>2032</v>
      </c>
      <c r="L11" s="19">
        <f>K11+1</f>
        <v>2033</v>
      </c>
      <c r="M11" s="19">
        <f t="shared" ref="M11:O11" si="1">L11+1</f>
        <v>2034</v>
      </c>
      <c r="N11" s="19">
        <f t="shared" si="1"/>
        <v>2035</v>
      </c>
      <c r="O11" s="19">
        <f t="shared" si="1"/>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76">
        <f>(882770.7/12)*7</f>
        <v>514949.57499999995</v>
      </c>
      <c r="D13" s="74">
        <v>899561.88</v>
      </c>
      <c r="E13" s="74">
        <v>918356.46</v>
      </c>
      <c r="F13" s="74">
        <v>939220.38</v>
      </c>
      <c r="G13" s="74">
        <v>960658.02</v>
      </c>
      <c r="H13" s="74">
        <v>981502.2</v>
      </c>
      <c r="I13" s="74">
        <v>1001634.48</v>
      </c>
      <c r="J13" s="74">
        <v>1021480.74</v>
      </c>
      <c r="K13" s="74">
        <v>1041464.34</v>
      </c>
      <c r="L13" s="74">
        <v>1061227.44</v>
      </c>
      <c r="M13" s="74">
        <v>1081701.5999999999</v>
      </c>
      <c r="N13" s="74">
        <v>1102630.6199999999</v>
      </c>
      <c r="O13" s="74">
        <f>(1123180.8/12)*5</f>
        <v>467992.00000000006</v>
      </c>
      <c r="P13" s="22">
        <f>SUM(C13:O13)</f>
        <v>11992379.734999998</v>
      </c>
      <c r="Q13"/>
      <c r="R13"/>
    </row>
    <row r="14" spans="2:18" x14ac:dyDescent="0.3">
      <c r="B14" s="2" t="s">
        <v>0</v>
      </c>
      <c r="C14" s="26">
        <f t="shared" ref="C14:P14" si="2">IFERROR(C23/C13,0)</f>
        <v>0</v>
      </c>
      <c r="D14" s="26">
        <f t="shared" si="2"/>
        <v>0</v>
      </c>
      <c r="E14" s="26">
        <f t="shared" si="2"/>
        <v>0</v>
      </c>
      <c r="F14" s="26">
        <f t="shared" si="2"/>
        <v>0</v>
      </c>
      <c r="G14" s="26">
        <f t="shared" si="2"/>
        <v>0</v>
      </c>
      <c r="H14" s="26">
        <f t="shared" si="2"/>
        <v>0</v>
      </c>
      <c r="I14" s="26">
        <f t="shared" si="2"/>
        <v>0</v>
      </c>
      <c r="J14" s="26">
        <f t="shared" si="2"/>
        <v>0</v>
      </c>
      <c r="K14" s="26">
        <f t="shared" si="2"/>
        <v>0</v>
      </c>
      <c r="L14" s="26">
        <f t="shared" si="2"/>
        <v>0</v>
      </c>
      <c r="M14" s="26">
        <f t="shared" si="2"/>
        <v>0</v>
      </c>
      <c r="N14" s="26">
        <f t="shared" si="2"/>
        <v>0</v>
      </c>
      <c r="O14" s="26">
        <f t="shared" si="2"/>
        <v>0</v>
      </c>
      <c r="P14" s="27">
        <f t="shared" si="2"/>
        <v>0</v>
      </c>
      <c r="Q14"/>
      <c r="R14"/>
    </row>
    <row r="15" spans="2:18" x14ac:dyDescent="0.3">
      <c r="B15" s="2" t="s">
        <v>2</v>
      </c>
      <c r="C15" s="28">
        <v>450</v>
      </c>
      <c r="D15" s="28">
        <f t="shared" ref="D15:O15" si="3">C15</f>
        <v>450</v>
      </c>
      <c r="E15" s="28">
        <f t="shared" si="3"/>
        <v>450</v>
      </c>
      <c r="F15" s="28">
        <f t="shared" si="3"/>
        <v>450</v>
      </c>
      <c r="G15" s="28">
        <f t="shared" si="3"/>
        <v>450</v>
      </c>
      <c r="H15" s="28">
        <f t="shared" si="3"/>
        <v>450</v>
      </c>
      <c r="I15" s="28">
        <f t="shared" si="3"/>
        <v>450</v>
      </c>
      <c r="J15" s="28">
        <f t="shared" si="3"/>
        <v>450</v>
      </c>
      <c r="K15" s="28">
        <f t="shared" si="3"/>
        <v>450</v>
      </c>
      <c r="L15" s="28">
        <f t="shared" si="3"/>
        <v>450</v>
      </c>
      <c r="M15" s="28">
        <f t="shared" si="3"/>
        <v>450</v>
      </c>
      <c r="N15" s="28">
        <f t="shared" si="3"/>
        <v>450</v>
      </c>
      <c r="O15" s="28">
        <f t="shared" si="3"/>
        <v>450</v>
      </c>
      <c r="P15" s="29">
        <f ca="1">IF(MIN(C15:P15)&lt;&gt;MAX(C15:P15),"Please verify inconsistency of Sq. Ft. numbers in pro forma",AVERAGE(C15:P15))</f>
        <v>0</v>
      </c>
      <c r="Q15"/>
      <c r="R15"/>
    </row>
    <row r="16" spans="2:18" x14ac:dyDescent="0.3">
      <c r="B16" s="2" t="s">
        <v>13</v>
      </c>
      <c r="C16" s="4">
        <f t="shared" ref="C16:O16" si="4">IFERROR(C23/C15,0)</f>
        <v>0</v>
      </c>
      <c r="D16" s="4">
        <f t="shared" si="4"/>
        <v>0</v>
      </c>
      <c r="E16" s="4">
        <f t="shared" si="4"/>
        <v>0</v>
      </c>
      <c r="F16" s="4">
        <f t="shared" si="4"/>
        <v>0</v>
      </c>
      <c r="G16" s="4">
        <f t="shared" si="4"/>
        <v>0</v>
      </c>
      <c r="H16" s="4">
        <f t="shared" si="4"/>
        <v>0</v>
      </c>
      <c r="I16" s="4">
        <f t="shared" si="4"/>
        <v>0</v>
      </c>
      <c r="J16" s="4">
        <f t="shared" si="4"/>
        <v>0</v>
      </c>
      <c r="K16" s="4">
        <f t="shared" si="4"/>
        <v>0</v>
      </c>
      <c r="L16" s="4">
        <f t="shared" si="4"/>
        <v>0</v>
      </c>
      <c r="M16" s="4">
        <f t="shared" si="4"/>
        <v>0</v>
      </c>
      <c r="N16" s="4">
        <f t="shared" si="4"/>
        <v>0</v>
      </c>
      <c r="O16" s="4">
        <f t="shared" si="4"/>
        <v>0</v>
      </c>
      <c r="P16" s="38">
        <f ca="1">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69</v>
      </c>
      <c r="C22" s="31">
        <v>0</v>
      </c>
      <c r="D22" s="31">
        <v>0</v>
      </c>
      <c r="E22" s="31">
        <v>0</v>
      </c>
      <c r="F22" s="31">
        <v>0</v>
      </c>
      <c r="G22" s="31">
        <v>0</v>
      </c>
      <c r="H22" s="31">
        <v>0</v>
      </c>
      <c r="I22" s="31">
        <v>0</v>
      </c>
      <c r="J22" s="31">
        <v>0</v>
      </c>
      <c r="K22" s="31">
        <v>0</v>
      </c>
      <c r="L22" s="31">
        <v>0</v>
      </c>
      <c r="M22" s="31">
        <v>0</v>
      </c>
      <c r="N22" s="31">
        <v>0</v>
      </c>
      <c r="O22" s="31">
        <v>0</v>
      </c>
      <c r="P22" s="12">
        <f>SUM(C22:O22)</f>
        <v>0</v>
      </c>
      <c r="Q22" s="9"/>
      <c r="R22" s="9"/>
    </row>
    <row r="23" spans="1:18" x14ac:dyDescent="0.3">
      <c r="B23" s="1" t="s">
        <v>39</v>
      </c>
      <c r="C23" s="53">
        <f t="shared" ref="C23:P23" si="5">SUM(C20:C22)</f>
        <v>0</v>
      </c>
      <c r="D23" s="53">
        <f t="shared" si="5"/>
        <v>0</v>
      </c>
      <c r="E23" s="53">
        <f t="shared" si="5"/>
        <v>0</v>
      </c>
      <c r="F23" s="53">
        <f t="shared" si="5"/>
        <v>0</v>
      </c>
      <c r="G23" s="53">
        <f t="shared" si="5"/>
        <v>0</v>
      </c>
      <c r="H23" s="53">
        <f t="shared" si="5"/>
        <v>0</v>
      </c>
      <c r="I23" s="53">
        <f t="shared" si="5"/>
        <v>0</v>
      </c>
      <c r="J23" s="53">
        <f t="shared" si="5"/>
        <v>0</v>
      </c>
      <c r="K23" s="53">
        <f t="shared" si="5"/>
        <v>0</v>
      </c>
      <c r="L23" s="53">
        <f t="shared" si="5"/>
        <v>0</v>
      </c>
      <c r="M23" s="53">
        <f t="shared" si="5"/>
        <v>0</v>
      </c>
      <c r="N23" s="53">
        <f t="shared" si="5"/>
        <v>0</v>
      </c>
      <c r="O23" s="53">
        <f t="shared" si="5"/>
        <v>0</v>
      </c>
      <c r="P23" s="54">
        <f t="shared" si="5"/>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 t="shared" ref="C26:O26" si="6">C23-C25</f>
        <v>0</v>
      </c>
      <c r="D26" s="4">
        <f t="shared" si="6"/>
        <v>0</v>
      </c>
      <c r="E26" s="4">
        <f t="shared" si="6"/>
        <v>0</v>
      </c>
      <c r="F26" s="4">
        <f t="shared" si="6"/>
        <v>0</v>
      </c>
      <c r="G26" s="4">
        <f t="shared" si="6"/>
        <v>0</v>
      </c>
      <c r="H26" s="4">
        <f t="shared" si="6"/>
        <v>0</v>
      </c>
      <c r="I26" s="4">
        <f t="shared" si="6"/>
        <v>0</v>
      </c>
      <c r="J26" s="4">
        <f t="shared" si="6"/>
        <v>0</v>
      </c>
      <c r="K26" s="4">
        <f t="shared" si="6"/>
        <v>0</v>
      </c>
      <c r="L26" s="4">
        <f t="shared" si="6"/>
        <v>0</v>
      </c>
      <c r="M26" s="4">
        <f t="shared" si="6"/>
        <v>0</v>
      </c>
      <c r="N26" s="4">
        <f t="shared" si="6"/>
        <v>0</v>
      </c>
      <c r="O26" s="4">
        <f t="shared" si="6"/>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7">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7"/>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7"/>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7"/>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7"/>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7"/>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7"/>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7"/>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7"/>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7"/>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2">
        <f t="shared" si="7"/>
        <v>0</v>
      </c>
      <c r="Q39" s="9"/>
      <c r="R39" s="9"/>
    </row>
    <row r="40" spans="1:18" x14ac:dyDescent="0.3">
      <c r="B40" s="1" t="s">
        <v>9</v>
      </c>
      <c r="C40" s="5">
        <f t="shared" ref="C40:P40" si="8">SUM(C29:C39)</f>
        <v>0</v>
      </c>
      <c r="D40" s="5">
        <f t="shared" si="8"/>
        <v>0</v>
      </c>
      <c r="E40" s="5">
        <f t="shared" si="8"/>
        <v>0</v>
      </c>
      <c r="F40" s="5">
        <f t="shared" si="8"/>
        <v>0</v>
      </c>
      <c r="G40" s="5">
        <f t="shared" si="8"/>
        <v>0</v>
      </c>
      <c r="H40" s="5">
        <f t="shared" si="8"/>
        <v>0</v>
      </c>
      <c r="I40" s="5">
        <f t="shared" si="8"/>
        <v>0</v>
      </c>
      <c r="J40" s="5">
        <f t="shared" si="8"/>
        <v>0</v>
      </c>
      <c r="K40" s="5">
        <f t="shared" si="8"/>
        <v>0</v>
      </c>
      <c r="L40" s="5">
        <f t="shared" si="8"/>
        <v>0</v>
      </c>
      <c r="M40" s="5">
        <f t="shared" si="8"/>
        <v>0</v>
      </c>
      <c r="N40" s="5">
        <f t="shared" si="8"/>
        <v>0</v>
      </c>
      <c r="O40" s="5">
        <f t="shared" si="8"/>
        <v>0</v>
      </c>
      <c r="P40" s="12">
        <f t="shared" si="8"/>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9">C26-C40</f>
        <v>0</v>
      </c>
      <c r="D42" s="8">
        <f t="shared" si="9"/>
        <v>0</v>
      </c>
      <c r="E42" s="8">
        <f t="shared" si="9"/>
        <v>0</v>
      </c>
      <c r="F42" s="8">
        <f t="shared" si="9"/>
        <v>0</v>
      </c>
      <c r="G42" s="8">
        <f t="shared" si="9"/>
        <v>0</v>
      </c>
      <c r="H42" s="8">
        <f t="shared" si="9"/>
        <v>0</v>
      </c>
      <c r="I42" s="8">
        <f t="shared" si="9"/>
        <v>0</v>
      </c>
      <c r="J42" s="8">
        <f t="shared" si="9"/>
        <v>0</v>
      </c>
      <c r="K42" s="8">
        <f t="shared" si="9"/>
        <v>0</v>
      </c>
      <c r="L42" s="8">
        <f t="shared" si="9"/>
        <v>0</v>
      </c>
      <c r="M42" s="8">
        <f t="shared" si="9"/>
        <v>0</v>
      </c>
      <c r="N42" s="8">
        <f t="shared" si="9"/>
        <v>0</v>
      </c>
      <c r="O42" s="8">
        <f t="shared" si="9"/>
        <v>0</v>
      </c>
      <c r="P42" s="15">
        <f t="shared" si="9"/>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10">C42-C43</f>
        <v>0</v>
      </c>
      <c r="D44" s="4">
        <f t="shared" si="10"/>
        <v>0</v>
      </c>
      <c r="E44" s="4">
        <f t="shared" si="10"/>
        <v>0</v>
      </c>
      <c r="F44" s="4">
        <f t="shared" si="10"/>
        <v>0</v>
      </c>
      <c r="G44" s="4">
        <f t="shared" si="10"/>
        <v>0</v>
      </c>
      <c r="H44" s="4">
        <f t="shared" si="10"/>
        <v>0</v>
      </c>
      <c r="I44" s="4">
        <f t="shared" si="10"/>
        <v>0</v>
      </c>
      <c r="J44" s="4">
        <f t="shared" si="10"/>
        <v>0</v>
      </c>
      <c r="K44" s="4">
        <f t="shared" si="10"/>
        <v>0</v>
      </c>
      <c r="L44" s="4">
        <f t="shared" si="10"/>
        <v>0</v>
      </c>
      <c r="M44" s="4">
        <f t="shared" si="10"/>
        <v>0</v>
      </c>
      <c r="N44" s="4">
        <f t="shared" si="10"/>
        <v>0</v>
      </c>
      <c r="O44" s="4">
        <f t="shared" si="10"/>
        <v>0</v>
      </c>
      <c r="P44" s="12">
        <f t="shared" si="10"/>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2" t="s">
        <v>83</v>
      </c>
      <c r="C46" s="4"/>
      <c r="D46" s="4"/>
      <c r="E46" s="4"/>
      <c r="F46" s="4"/>
      <c r="G46" s="4"/>
      <c r="H46" s="4"/>
      <c r="I46" s="4"/>
      <c r="J46" s="4"/>
      <c r="K46" s="4"/>
      <c r="L46" s="4"/>
      <c r="M46" s="4"/>
      <c r="N46" s="4"/>
      <c r="O46" s="4"/>
      <c r="P46" s="33">
        <v>0</v>
      </c>
      <c r="Q46"/>
      <c r="R46"/>
    </row>
    <row r="47" spans="1:18" x14ac:dyDescent="0.3">
      <c r="B47" s="2" t="s">
        <v>12</v>
      </c>
      <c r="C47" s="4"/>
      <c r="D47" s="4"/>
      <c r="E47" s="4"/>
      <c r="F47" s="4"/>
      <c r="G47" s="4"/>
      <c r="H47" s="4"/>
      <c r="I47" s="4"/>
      <c r="J47" s="4"/>
      <c r="K47" s="4"/>
      <c r="L47" s="4"/>
      <c r="M47" s="4"/>
      <c r="N47" s="4"/>
      <c r="O47" s="4"/>
      <c r="P47" s="14">
        <f ca="1">IFERROR(P46/P15,0)</f>
        <v>0</v>
      </c>
      <c r="Q47"/>
      <c r="R47"/>
    </row>
    <row r="48" spans="1:18" ht="14.5" x14ac:dyDescent="0.35">
      <c r="B48" s="11"/>
      <c r="C48" s="4"/>
      <c r="D48" s="4"/>
      <c r="E48" s="4"/>
      <c r="F48" s="4"/>
      <c r="G48" s="4"/>
      <c r="H48" s="4"/>
      <c r="I48" s="4"/>
      <c r="J48" s="4"/>
      <c r="K48" s="4"/>
      <c r="L48" s="4"/>
      <c r="M48" s="4"/>
      <c r="N48" s="4"/>
      <c r="O48" s="4"/>
      <c r="P48" s="14"/>
      <c r="Q48"/>
      <c r="R48"/>
    </row>
    <row r="49" spans="1:256" x14ac:dyDescent="0.3">
      <c r="B49" s="2" t="s">
        <v>84</v>
      </c>
      <c r="C49" s="4"/>
      <c r="D49" s="4"/>
      <c r="E49" s="4"/>
      <c r="F49" s="4"/>
      <c r="G49" s="4"/>
      <c r="H49" s="4"/>
      <c r="I49" s="4"/>
      <c r="J49" s="4"/>
      <c r="K49" s="4"/>
      <c r="L49" s="4"/>
      <c r="M49" s="4"/>
      <c r="N49" s="4"/>
      <c r="O49" s="4"/>
      <c r="P49" s="33">
        <v>0</v>
      </c>
      <c r="Q49"/>
      <c r="R49"/>
    </row>
    <row r="50" spans="1:256" x14ac:dyDescent="0.3">
      <c r="B50" s="2" t="s">
        <v>22</v>
      </c>
      <c r="C50" s="4"/>
      <c r="D50" s="4"/>
      <c r="E50" s="4"/>
      <c r="F50" s="4"/>
      <c r="G50" s="4"/>
      <c r="H50" s="4"/>
      <c r="I50" s="4"/>
      <c r="J50" s="4"/>
      <c r="K50" s="4"/>
      <c r="L50" s="4"/>
      <c r="M50" s="4"/>
      <c r="N50" s="4"/>
      <c r="O50" s="4"/>
      <c r="P50" s="14">
        <f ca="1">IFERROR(P49/P15,0)</f>
        <v>0</v>
      </c>
      <c r="Q50"/>
      <c r="R50"/>
    </row>
    <row r="51" spans="1:256" x14ac:dyDescent="0.3">
      <c r="B51" s="2"/>
      <c r="C51" s="4"/>
      <c r="D51" s="4"/>
      <c r="E51" s="4"/>
      <c r="F51" s="4"/>
      <c r="G51" s="4"/>
      <c r="H51" s="4"/>
      <c r="I51" s="4"/>
      <c r="J51" s="4"/>
      <c r="K51" s="4"/>
      <c r="L51" s="4"/>
      <c r="M51" s="4"/>
      <c r="N51" s="4"/>
      <c r="O51" s="4"/>
      <c r="P51" s="14"/>
      <c r="Q51"/>
      <c r="R51"/>
    </row>
    <row r="52" spans="1:256" ht="14.5" thickBot="1" x14ac:dyDescent="0.35">
      <c r="B52" s="6"/>
      <c r="C52" s="10"/>
      <c r="D52" s="10"/>
      <c r="E52" s="10"/>
      <c r="F52" s="10"/>
      <c r="G52" s="10"/>
      <c r="H52" s="10"/>
      <c r="I52" s="10"/>
      <c r="J52" s="10"/>
      <c r="K52" s="10"/>
      <c r="L52" s="10"/>
      <c r="M52" s="10"/>
      <c r="N52" s="10"/>
      <c r="O52" s="10"/>
      <c r="P52" s="17"/>
      <c r="Q52"/>
      <c r="R52"/>
    </row>
    <row r="53" spans="1:256" customFormat="1" ht="14.25" customHeight="1" x14ac:dyDescent="0.3">
      <c r="B53" s="34" t="s">
        <v>26</v>
      </c>
      <c r="C53" s="4"/>
      <c r="D53" s="4"/>
      <c r="E53" s="4"/>
      <c r="F53" s="4"/>
      <c r="G53" s="4"/>
      <c r="H53" s="4"/>
      <c r="I53" s="4"/>
      <c r="J53" s="4"/>
      <c r="K53" s="4"/>
      <c r="L53" s="4"/>
    </row>
    <row r="54" spans="1:256" s="47" customFormat="1" ht="66.5" customHeight="1" x14ac:dyDescent="0.35">
      <c r="A54" s="48"/>
      <c r="B54" s="87" t="s">
        <v>86</v>
      </c>
      <c r="C54" s="87"/>
      <c r="D54" s="87"/>
      <c r="E54" s="87"/>
      <c r="F54" s="87"/>
      <c r="G54" s="87"/>
      <c r="H54" s="87"/>
      <c r="I54" s="87"/>
      <c r="J54" s="87"/>
      <c r="K54" s="87"/>
      <c r="L54" s="87"/>
      <c r="M54" s="87"/>
      <c r="N54" s="87"/>
      <c r="O54" s="87"/>
      <c r="P54" s="87"/>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x14ac:dyDescent="0.3">
      <c r="B55" s="63" t="s">
        <v>40</v>
      </c>
      <c r="C55" s="63"/>
      <c r="D55" s="63"/>
      <c r="E55" s="63"/>
      <c r="F55" s="63"/>
      <c r="G55" s="63"/>
      <c r="H55" s="63"/>
      <c r="I55" s="63"/>
      <c r="J55" s="63"/>
      <c r="K55" s="63"/>
      <c r="L55" s="63"/>
      <c r="M55" s="63"/>
      <c r="N55" s="63"/>
      <c r="O55" s="63"/>
      <c r="P55" s="63"/>
    </row>
    <row r="56" spans="1:256" customFormat="1" x14ac:dyDescent="0.3">
      <c r="B56" s="24"/>
      <c r="C56" s="24"/>
      <c r="D56" s="24"/>
      <c r="E56" s="24"/>
      <c r="F56" s="24"/>
      <c r="G56" s="24"/>
      <c r="H56" s="24"/>
      <c r="I56" s="24"/>
      <c r="J56" s="24"/>
      <c r="K56" s="24"/>
      <c r="L56" s="24"/>
    </row>
  </sheetData>
  <sheetProtection sheet="1"/>
  <protectedRanges>
    <protectedRange sqref="B6 L2 C20:O22 C25:O25 C29:O39 C43:O43 P46 P49" name="Range1"/>
  </protectedRanges>
  <mergeCells count="3">
    <mergeCell ref="L2:P2"/>
    <mergeCell ref="B10:P10"/>
    <mergeCell ref="B54:P54"/>
  </mergeCells>
  <pageMargins left="0.25" right="0.21" top="0.42" bottom="0.39" header="0.23" footer="0.17"/>
  <pageSetup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IV74"/>
  <sheetViews>
    <sheetView showGridLines="0" topLeftCell="A30" zoomScale="50" zoomScaleNormal="50" zoomScalePageLayoutView="85" workbookViewId="0">
      <selection activeCell="L2" sqref="L2"/>
    </sheetView>
  </sheetViews>
  <sheetFormatPr defaultRowHeight="14" x14ac:dyDescent="0.3"/>
  <cols>
    <col min="1" max="1" width="8.6640625" customWidth="1"/>
    <col min="2" max="2" width="38.1640625" customWidth="1"/>
    <col min="3" max="15" width="13.08203125" customWidth="1"/>
    <col min="16" max="16" width="12.08203125" bestFit="1" customWidth="1"/>
    <col min="18" max="18" width="6.1640625" bestFit="1" customWidth="1"/>
    <col min="19" max="28" width="9.6640625" bestFit="1" customWidth="1"/>
    <col min="29" max="29" width="10.9140625" bestFit="1" customWidth="1"/>
    <col min="30" max="30" width="2.1640625" bestFit="1" customWidth="1"/>
  </cols>
  <sheetData>
    <row r="2" spans="2:18" x14ac:dyDescent="0.3">
      <c r="B2" s="9" t="s">
        <v>53</v>
      </c>
      <c r="C2" s="23"/>
      <c r="D2" s="23"/>
      <c r="E2" s="23"/>
      <c r="F2" s="23"/>
      <c r="G2" s="23"/>
      <c r="K2" s="9" t="s">
        <v>46</v>
      </c>
      <c r="L2" s="73" t="s">
        <v>47</v>
      </c>
      <c r="M2" s="72"/>
      <c r="N2" s="72"/>
      <c r="O2" s="72"/>
      <c r="P2" s="72"/>
    </row>
    <row r="3" spans="2:18" x14ac:dyDescent="0.3">
      <c r="B3" s="9" t="s">
        <v>43</v>
      </c>
    </row>
    <row r="4" spans="2:18" x14ac:dyDescent="0.3">
      <c r="B4" s="9" t="s">
        <v>59</v>
      </c>
      <c r="M4" s="24"/>
      <c r="N4" s="24"/>
      <c r="O4" s="24"/>
    </row>
    <row r="5" spans="2:18" x14ac:dyDescent="0.3">
      <c r="B5" s="9" t="s">
        <v>27</v>
      </c>
      <c r="F5" s="51"/>
    </row>
    <row r="6" spans="2:18" x14ac:dyDescent="0.3">
      <c r="B6" s="9"/>
      <c r="F6" s="51"/>
    </row>
    <row r="8" spans="2:18" x14ac:dyDescent="0.3">
      <c r="B8" s="9" t="s">
        <v>45</v>
      </c>
      <c r="C8" s="9"/>
      <c r="D8" s="9"/>
    </row>
    <row r="9" spans="2:18" x14ac:dyDescent="0.3">
      <c r="B9" t="s">
        <v>54</v>
      </c>
    </row>
    <row r="10" spans="2:18" ht="14.5" thickBot="1" x14ac:dyDescent="0.35">
      <c r="B10" s="86" t="s">
        <v>28</v>
      </c>
      <c r="C10" s="86"/>
      <c r="D10" s="86"/>
      <c r="E10" s="86"/>
      <c r="F10" s="86"/>
      <c r="G10" s="86"/>
      <c r="H10" s="86"/>
      <c r="I10" s="86"/>
      <c r="J10" s="86"/>
      <c r="K10" s="86"/>
      <c r="L10" s="86"/>
      <c r="M10" s="86"/>
      <c r="N10" s="86"/>
      <c r="O10" s="86"/>
      <c r="P10" s="86"/>
    </row>
    <row r="11" spans="2:18" ht="14.5" thickBot="1" x14ac:dyDescent="0.35">
      <c r="B11" s="68" t="s">
        <v>48</v>
      </c>
      <c r="C11" s="19">
        <v>2024</v>
      </c>
      <c r="D11" s="19">
        <f t="shared" ref="D11" si="0">C11+1</f>
        <v>2025</v>
      </c>
      <c r="E11" s="19">
        <f t="shared" ref="E11" si="1">D11+1</f>
        <v>2026</v>
      </c>
      <c r="F11" s="19">
        <f t="shared" ref="F11" si="2">E11+1</f>
        <v>2027</v>
      </c>
      <c r="G11" s="19">
        <f t="shared" ref="G11" si="3">F11+1</f>
        <v>2028</v>
      </c>
      <c r="H11" s="19">
        <f t="shared" ref="H11:M11" si="4">G11+1</f>
        <v>2029</v>
      </c>
      <c r="I11" s="19">
        <f t="shared" si="4"/>
        <v>2030</v>
      </c>
      <c r="J11" s="19">
        <f t="shared" si="4"/>
        <v>2031</v>
      </c>
      <c r="K11" s="19">
        <f t="shared" si="4"/>
        <v>2032</v>
      </c>
      <c r="L11" s="19">
        <f t="shared" si="4"/>
        <v>2033</v>
      </c>
      <c r="M11" s="19">
        <f t="shared" si="4"/>
        <v>2034</v>
      </c>
      <c r="N11" s="19">
        <f t="shared" ref="N11" si="5">M11+1</f>
        <v>2035</v>
      </c>
      <c r="O11" s="19">
        <f t="shared" ref="O11" si="6">N11+1</f>
        <v>2036</v>
      </c>
      <c r="P11" s="20" t="s">
        <v>1</v>
      </c>
    </row>
    <row r="12" spans="2:18" x14ac:dyDescent="0.3">
      <c r="B12" s="1" t="s">
        <v>8</v>
      </c>
      <c r="C12" s="3"/>
      <c r="D12" s="3"/>
      <c r="E12" s="3"/>
      <c r="F12" s="3"/>
      <c r="G12" s="3"/>
      <c r="H12" s="3"/>
      <c r="I12" s="3"/>
      <c r="J12" s="3"/>
      <c r="K12" s="3"/>
      <c r="L12" s="3"/>
      <c r="M12" s="3"/>
      <c r="N12" s="3"/>
      <c r="O12" s="3"/>
      <c r="P12" s="12"/>
    </row>
    <row r="13" spans="2:18" ht="16.5" x14ac:dyDescent="0.35">
      <c r="B13" s="2" t="s">
        <v>51</v>
      </c>
      <c r="C13" s="21">
        <f>SUM('R-212 Gift Shop'!C$13,'TC-01-1110 Convenience Retail'!C$13)</f>
        <v>1226070.4166666665</v>
      </c>
      <c r="D13" s="21">
        <f>SUM('R-212 Gift Shop'!D$13,'TC-01-1110 Convenience Retail'!D$13)</f>
        <v>2141814</v>
      </c>
      <c r="E13" s="21">
        <f>SUM('R-212 Gift Shop'!E$13,'TC-01-1110 Convenience Retail'!E$13)</f>
        <v>2186563</v>
      </c>
      <c r="F13" s="21">
        <f>SUM('R-212 Gift Shop'!F$13,'TC-01-1110 Convenience Retail'!F$13)</f>
        <v>2236239</v>
      </c>
      <c r="G13" s="21">
        <f>SUM('R-212 Gift Shop'!G$13,'TC-01-1110 Convenience Retail'!G$13)</f>
        <v>2287281</v>
      </c>
      <c r="H13" s="21">
        <f>SUM('R-212 Gift Shop'!H$13,'TC-01-1110 Convenience Retail'!H$13)</f>
        <v>2336910</v>
      </c>
      <c r="I13" s="21">
        <f>SUM('R-212 Gift Shop'!I$13,'TC-01-1110 Convenience Retail'!I$13)</f>
        <v>2384844</v>
      </c>
      <c r="J13" s="21">
        <f>SUM('R-212 Gift Shop'!J$13,'TC-01-1110 Convenience Retail'!J$13)</f>
        <v>2432097</v>
      </c>
      <c r="K13" s="21">
        <f>SUM('R-212 Gift Shop'!K$13,'TC-01-1110 Convenience Retail'!K$13)</f>
        <v>2479677</v>
      </c>
      <c r="L13" s="21">
        <f>SUM('R-212 Gift Shop'!L$13,'TC-01-1110 Convenience Retail'!L$13)</f>
        <v>2526732</v>
      </c>
      <c r="M13" s="21">
        <f>SUM('R-212 Gift Shop'!M$13,'TC-01-1110 Convenience Retail'!M$13)</f>
        <v>2575480</v>
      </c>
      <c r="N13" s="21">
        <f>SUM('R-212 Gift Shop'!N$13,'TC-01-1110 Convenience Retail'!N$13)</f>
        <v>2625311</v>
      </c>
      <c r="O13" s="21">
        <f>SUM('R-212 Gift Shop'!O$13,'TC-01-1110 Convenience Retail'!O$13)</f>
        <v>1114266.6666666667</v>
      </c>
      <c r="P13" s="22">
        <f>SUM(C13:O13)</f>
        <v>28553285.083333332</v>
      </c>
    </row>
    <row r="14" spans="2:18" x14ac:dyDescent="0.3">
      <c r="B14" s="2" t="s">
        <v>0</v>
      </c>
      <c r="C14" s="26">
        <f>IFERROR(C23/C13,0)</f>
        <v>0</v>
      </c>
      <c r="D14" s="26">
        <f t="shared" ref="D14:P14" si="7">IFERROR(D23/D13,0)</f>
        <v>0</v>
      </c>
      <c r="E14" s="26">
        <f t="shared" si="7"/>
        <v>0</v>
      </c>
      <c r="F14" s="26">
        <f t="shared" si="7"/>
        <v>0</v>
      </c>
      <c r="G14" s="26">
        <f t="shared" si="7"/>
        <v>0</v>
      </c>
      <c r="H14" s="26">
        <f t="shared" si="7"/>
        <v>0</v>
      </c>
      <c r="I14" s="26">
        <f t="shared" si="7"/>
        <v>0</v>
      </c>
      <c r="J14" s="26">
        <f t="shared" si="7"/>
        <v>0</v>
      </c>
      <c r="K14" s="26">
        <f t="shared" si="7"/>
        <v>0</v>
      </c>
      <c r="L14" s="26">
        <f t="shared" si="7"/>
        <v>0</v>
      </c>
      <c r="M14" s="26">
        <f t="shared" si="7"/>
        <v>0</v>
      </c>
      <c r="N14" s="26">
        <f t="shared" ref="N14:O14" si="8">IFERROR(N23/N13,0)</f>
        <v>0</v>
      </c>
      <c r="O14" s="26">
        <f t="shared" si="8"/>
        <v>0</v>
      </c>
      <c r="P14" s="27">
        <f t="shared" si="7"/>
        <v>0</v>
      </c>
    </row>
    <row r="15" spans="2:18" x14ac:dyDescent="0.3">
      <c r="B15" s="2" t="s">
        <v>2</v>
      </c>
      <c r="C15" s="50">
        <f>SUM('A-204 Bar with Food'!C15,'R-212 Gift Shop'!C15,'R-214 Gourmet Market w Coffee'!C15,'R-217 Gourmet Coffee'!C15,'TC-01-1110 Convenience Retail'!C15,'CC-02-1405a QSR - Deli &amp; Salads'!C15,'CC-02-1405c Newsstand'!C15,'CC-02-1400 Fast Casual Mexican'!C15,'CC-02-1210 Bistro w Bar'!C15,'C Vending'!C15)</f>
        <v>13100</v>
      </c>
      <c r="D15" s="50">
        <f>SUM('A-204 Bar with Food'!D15,'R-212 Gift Shop'!D15,'R-214 Gourmet Market w Coffee'!D15,'R-217 Gourmet Coffee'!D15,'TC-01-1110 Convenience Retail'!D15,'CC-02-1405a QSR - Deli &amp; Salads'!D15,'CC-02-1405c Newsstand'!D15,'CC-02-1400 Fast Casual Mexican'!D15,'CC-02-1210 Bistro w Bar'!D15,'C Vending'!D15)</f>
        <v>13100</v>
      </c>
      <c r="E15" s="50">
        <f>SUM('A-204 Bar with Food'!E15,'R-212 Gift Shop'!E15,'R-214 Gourmet Market w Coffee'!E15,'R-217 Gourmet Coffee'!E15,'TC-01-1110 Convenience Retail'!E15,'CC-02-1405a QSR - Deli &amp; Salads'!E15,'CC-02-1405c Newsstand'!E15,'CC-02-1400 Fast Casual Mexican'!E15,'CC-02-1210 Bistro w Bar'!E15,'C Vending'!E15)</f>
        <v>13100</v>
      </c>
      <c r="F15" s="50">
        <f>SUM('A-204 Bar with Food'!F15,'R-212 Gift Shop'!F15,'R-214 Gourmet Market w Coffee'!F15,'R-217 Gourmet Coffee'!F15,'TC-01-1110 Convenience Retail'!F15,'CC-02-1405a QSR - Deli &amp; Salads'!F15,'CC-02-1405c Newsstand'!F15,'CC-02-1400 Fast Casual Mexican'!F15,'CC-02-1210 Bistro w Bar'!F15,'C Vending'!F15)</f>
        <v>13100</v>
      </c>
      <c r="G15" s="50">
        <f>SUM('A-204 Bar with Food'!G15,'R-212 Gift Shop'!G15,'R-214 Gourmet Market w Coffee'!G15,'R-217 Gourmet Coffee'!G15,'TC-01-1110 Convenience Retail'!G15,'CC-02-1405a QSR - Deli &amp; Salads'!G15,'CC-02-1405c Newsstand'!G15,'CC-02-1400 Fast Casual Mexican'!G15,'CC-02-1210 Bistro w Bar'!G15,'C Vending'!G15)</f>
        <v>13100</v>
      </c>
      <c r="H15" s="50">
        <f>SUM('A-204 Bar with Food'!H15,'R-212 Gift Shop'!H15,'R-214 Gourmet Market w Coffee'!H15,'R-217 Gourmet Coffee'!H15,'TC-01-1110 Convenience Retail'!H15,'CC-02-1405a QSR - Deli &amp; Salads'!H15,'CC-02-1405c Newsstand'!H15,'CC-02-1400 Fast Casual Mexican'!H15,'CC-02-1210 Bistro w Bar'!H15,'C Vending'!H15)</f>
        <v>13100</v>
      </c>
      <c r="I15" s="50">
        <f>SUM('A-204 Bar with Food'!I15,'R-212 Gift Shop'!I15,'R-214 Gourmet Market w Coffee'!I15,'R-217 Gourmet Coffee'!I15,'TC-01-1110 Convenience Retail'!I15,'CC-02-1405a QSR - Deli &amp; Salads'!I15,'CC-02-1405c Newsstand'!I15,'CC-02-1400 Fast Casual Mexican'!I15,'CC-02-1210 Bistro w Bar'!I15,'C Vending'!I15)</f>
        <v>13100</v>
      </c>
      <c r="J15" s="50">
        <f>SUM('A-204 Bar with Food'!J15,'R-212 Gift Shop'!J15,'R-214 Gourmet Market w Coffee'!J15,'R-217 Gourmet Coffee'!J15,'TC-01-1110 Convenience Retail'!J15,'CC-02-1405a QSR - Deli &amp; Salads'!J15,'CC-02-1405c Newsstand'!J15,'CC-02-1400 Fast Casual Mexican'!J15,'CC-02-1210 Bistro w Bar'!J15,'C Vending'!J15)</f>
        <v>13100</v>
      </c>
      <c r="K15" s="50">
        <f>SUM('A-204 Bar with Food'!K15,'R-212 Gift Shop'!K15,'R-214 Gourmet Market w Coffee'!K15,'R-217 Gourmet Coffee'!K15,'TC-01-1110 Convenience Retail'!K15,'CC-02-1405a QSR - Deli &amp; Salads'!K15,'CC-02-1405c Newsstand'!K15,'CC-02-1400 Fast Casual Mexican'!K15,'CC-02-1210 Bistro w Bar'!K15,'C Vending'!K15)</f>
        <v>13100</v>
      </c>
      <c r="L15" s="50">
        <f>SUM('A-204 Bar with Food'!L15,'R-212 Gift Shop'!L15,'R-214 Gourmet Market w Coffee'!L15,'R-217 Gourmet Coffee'!L15,'TC-01-1110 Convenience Retail'!L15,'CC-02-1405a QSR - Deli &amp; Salads'!L15,'CC-02-1405c Newsstand'!L15,'CC-02-1400 Fast Casual Mexican'!L15,'CC-02-1210 Bistro w Bar'!L15,'C Vending'!L15)</f>
        <v>13100</v>
      </c>
      <c r="M15" s="50">
        <f>SUM('A-204 Bar with Food'!M15,'R-212 Gift Shop'!M15,'R-214 Gourmet Market w Coffee'!M15,'R-217 Gourmet Coffee'!M15,'TC-01-1110 Convenience Retail'!M15,'CC-02-1405a QSR - Deli &amp; Salads'!M15,'CC-02-1405c Newsstand'!M15,'CC-02-1400 Fast Casual Mexican'!M15,'CC-02-1210 Bistro w Bar'!M15,'C Vending'!M15)</f>
        <v>13100</v>
      </c>
      <c r="N15" s="50">
        <f>SUM('A-204 Bar with Food'!N15,'R-212 Gift Shop'!N15,'R-214 Gourmet Market w Coffee'!N15,'R-217 Gourmet Coffee'!N15,'TC-01-1110 Convenience Retail'!N15,'CC-02-1405a QSR - Deli &amp; Salads'!N15,'CC-02-1405c Newsstand'!N15,'CC-02-1400 Fast Casual Mexican'!N15,'CC-02-1210 Bistro w Bar'!N15,'C Vending'!N15)</f>
        <v>13100</v>
      </c>
      <c r="O15" s="50">
        <f>SUM('A-204 Bar with Food'!O15,'R-212 Gift Shop'!O15,'R-214 Gourmet Market w Coffee'!O15,'R-217 Gourmet Coffee'!O15,'TC-01-1110 Convenience Retail'!O15,'CC-02-1405a QSR - Deli &amp; Salads'!O15,'CC-02-1405c Newsstand'!O15,'CC-02-1400 Fast Casual Mexican'!O15,'CC-02-1210 Bistro w Bar'!O15,'C Vending'!O15)</f>
        <v>13100</v>
      </c>
      <c r="P15" s="36">
        <f>O15</f>
        <v>13100</v>
      </c>
      <c r="R15" s="50"/>
    </row>
    <row r="16" spans="2:18" x14ac:dyDescent="0.3">
      <c r="B16" s="2" t="s">
        <v>13</v>
      </c>
      <c r="C16" s="37">
        <f t="shared" ref="C16:M16" si="9">IFERROR(C23/C15,0)</f>
        <v>0</v>
      </c>
      <c r="D16" s="37">
        <f t="shared" si="9"/>
        <v>0</v>
      </c>
      <c r="E16" s="37">
        <f t="shared" si="9"/>
        <v>0</v>
      </c>
      <c r="F16" s="37">
        <f t="shared" si="9"/>
        <v>0</v>
      </c>
      <c r="G16" s="37">
        <f t="shared" si="9"/>
        <v>0</v>
      </c>
      <c r="H16" s="37">
        <f t="shared" si="9"/>
        <v>0</v>
      </c>
      <c r="I16" s="37">
        <f t="shared" si="9"/>
        <v>0</v>
      </c>
      <c r="J16" s="37">
        <f t="shared" si="9"/>
        <v>0</v>
      </c>
      <c r="K16" s="37">
        <f t="shared" si="9"/>
        <v>0</v>
      </c>
      <c r="L16" s="37">
        <f t="shared" si="9"/>
        <v>0</v>
      </c>
      <c r="M16" s="37">
        <f t="shared" si="9"/>
        <v>0</v>
      </c>
      <c r="N16" s="37">
        <f t="shared" ref="N16:O16" si="10">IFERROR(N23/N15,0)</f>
        <v>0</v>
      </c>
      <c r="O16" s="37">
        <f t="shared" si="10"/>
        <v>0</v>
      </c>
      <c r="P16" s="38">
        <f>IFERROR(P23/P15/10,0)</f>
        <v>0</v>
      </c>
    </row>
    <row r="17" spans="2:16" x14ac:dyDescent="0.3">
      <c r="B17" s="2"/>
      <c r="C17" s="37"/>
      <c r="D17" s="37"/>
      <c r="E17" s="37"/>
      <c r="F17" s="37"/>
      <c r="G17" s="37"/>
      <c r="H17" s="37"/>
      <c r="I17" s="37"/>
      <c r="J17" s="37"/>
      <c r="K17" s="37"/>
      <c r="L17" s="37"/>
      <c r="M17" s="37"/>
      <c r="N17" s="37"/>
      <c r="O17" s="37"/>
      <c r="P17" s="38"/>
    </row>
    <row r="18" spans="2:16" s="9" customFormat="1" x14ac:dyDescent="0.3">
      <c r="B18" s="1" t="s">
        <v>7</v>
      </c>
      <c r="C18" s="37"/>
      <c r="D18" s="37"/>
      <c r="E18" s="37"/>
      <c r="F18" s="37"/>
      <c r="G18" s="37"/>
      <c r="H18" s="37"/>
      <c r="I18" s="37"/>
      <c r="J18" s="37"/>
      <c r="K18" s="37"/>
      <c r="L18" s="37"/>
      <c r="M18" s="37"/>
      <c r="N18" s="37"/>
      <c r="O18" s="37"/>
      <c r="P18" s="38"/>
    </row>
    <row r="19" spans="2:16" s="9" customFormat="1" x14ac:dyDescent="0.3">
      <c r="B19" s="1" t="s">
        <v>37</v>
      </c>
      <c r="C19" s="37"/>
      <c r="D19" s="37"/>
      <c r="E19" s="37"/>
      <c r="F19" s="37"/>
      <c r="G19" s="37"/>
      <c r="H19" s="37"/>
      <c r="I19" s="37"/>
      <c r="J19" s="37"/>
      <c r="K19" s="37"/>
      <c r="L19" s="37"/>
      <c r="M19" s="37"/>
      <c r="N19" s="37"/>
      <c r="O19" s="37"/>
      <c r="P19" s="38"/>
    </row>
    <row r="20" spans="2:16" s="9" customFormat="1" x14ac:dyDescent="0.3">
      <c r="B20" s="2" t="s">
        <v>52</v>
      </c>
      <c r="C20" s="70">
        <f>SUM('A-204 Bar with Food'!C20,'R-212 Gift Shop'!C20,'R-214 Gourmet Market w Coffee'!C20,'R-217 Gourmet Coffee'!C20,'TC-01-1110 Convenience Retail'!C20,'CC-02-1405a QSR - Deli &amp; Salads'!C20,'CC-02-1405c Newsstand'!C20,'CC-02-1400 Fast Casual Mexican'!C20,'CC-02-1210 Bistro w Bar'!C20,'C Vending'!C20)</f>
        <v>0</v>
      </c>
      <c r="D20" s="70">
        <f>SUM('A-204 Bar with Food'!D20,'R-212 Gift Shop'!D20,'R-214 Gourmet Market w Coffee'!D20,'R-217 Gourmet Coffee'!D20,'TC-01-1110 Convenience Retail'!D20,'CC-02-1405a QSR - Deli &amp; Salads'!D20,'CC-02-1405c Newsstand'!D20,'CC-02-1400 Fast Casual Mexican'!D20,'CC-02-1210 Bistro w Bar'!D20,'C Vending'!D20)</f>
        <v>0</v>
      </c>
      <c r="E20" s="70">
        <f>SUM('A-204 Bar with Food'!E20,'R-212 Gift Shop'!E20,'R-214 Gourmet Market w Coffee'!E20,'R-217 Gourmet Coffee'!E20,'TC-01-1110 Convenience Retail'!E20,'CC-02-1405a QSR - Deli &amp; Salads'!E20,'CC-02-1405c Newsstand'!E20,'CC-02-1400 Fast Casual Mexican'!E20,'CC-02-1210 Bistro w Bar'!E20,'C Vending'!E20)</f>
        <v>0</v>
      </c>
      <c r="F20" s="70">
        <f>SUM('A-204 Bar with Food'!F20,'R-212 Gift Shop'!F20,'R-214 Gourmet Market w Coffee'!F20,'R-217 Gourmet Coffee'!F20,'TC-01-1110 Convenience Retail'!F20,'CC-02-1405a QSR - Deli &amp; Salads'!F20,'CC-02-1405c Newsstand'!F20,'CC-02-1400 Fast Casual Mexican'!F20,'CC-02-1210 Bistro w Bar'!F20,'C Vending'!F20)</f>
        <v>0</v>
      </c>
      <c r="G20" s="70">
        <f>SUM('A-204 Bar with Food'!G20,'R-212 Gift Shop'!G20,'R-214 Gourmet Market w Coffee'!G20,'R-217 Gourmet Coffee'!G20,'TC-01-1110 Convenience Retail'!G20,'CC-02-1405a QSR - Deli &amp; Salads'!G20,'CC-02-1405c Newsstand'!G20,'CC-02-1400 Fast Casual Mexican'!G20,'CC-02-1210 Bistro w Bar'!G20,'C Vending'!G20)</f>
        <v>0</v>
      </c>
      <c r="H20" s="70">
        <f>SUM('A-204 Bar with Food'!H20,'R-212 Gift Shop'!H20,'R-214 Gourmet Market w Coffee'!H20,'R-217 Gourmet Coffee'!H20,'TC-01-1110 Convenience Retail'!H20,'CC-02-1405a QSR - Deli &amp; Salads'!H20,'CC-02-1405c Newsstand'!H20,'CC-02-1400 Fast Casual Mexican'!H20,'CC-02-1210 Bistro w Bar'!H20,'C Vending'!H20)</f>
        <v>0</v>
      </c>
      <c r="I20" s="70">
        <f>SUM('A-204 Bar with Food'!I20,'R-212 Gift Shop'!I20,'R-214 Gourmet Market w Coffee'!I20,'R-217 Gourmet Coffee'!I20,'TC-01-1110 Convenience Retail'!I20,'CC-02-1405a QSR - Deli &amp; Salads'!I20,'CC-02-1405c Newsstand'!I20,'CC-02-1400 Fast Casual Mexican'!I20,'CC-02-1210 Bistro w Bar'!I20,'C Vending'!I20)</f>
        <v>0</v>
      </c>
      <c r="J20" s="70">
        <f>SUM('A-204 Bar with Food'!J20,'R-212 Gift Shop'!J20,'R-214 Gourmet Market w Coffee'!J20,'R-217 Gourmet Coffee'!J20,'TC-01-1110 Convenience Retail'!J20,'CC-02-1405a QSR - Deli &amp; Salads'!J20,'CC-02-1405c Newsstand'!J20,'CC-02-1400 Fast Casual Mexican'!J20,'CC-02-1210 Bistro w Bar'!J20,'C Vending'!J20)</f>
        <v>0</v>
      </c>
      <c r="K20" s="70">
        <f>SUM('A-204 Bar with Food'!K20,'R-212 Gift Shop'!K20,'R-214 Gourmet Market w Coffee'!K20,'R-217 Gourmet Coffee'!K20,'TC-01-1110 Convenience Retail'!K20,'CC-02-1405a QSR - Deli &amp; Salads'!K20,'CC-02-1405c Newsstand'!K20,'CC-02-1400 Fast Casual Mexican'!K20,'CC-02-1210 Bistro w Bar'!K20,'C Vending'!K20)</f>
        <v>0</v>
      </c>
      <c r="L20" s="70">
        <f>SUM('A-204 Bar with Food'!L20,'R-212 Gift Shop'!L20,'R-214 Gourmet Market w Coffee'!L20,'R-217 Gourmet Coffee'!L20,'TC-01-1110 Convenience Retail'!L20,'CC-02-1405a QSR - Deli &amp; Salads'!L20,'CC-02-1405c Newsstand'!L20,'CC-02-1400 Fast Casual Mexican'!L20,'CC-02-1210 Bistro w Bar'!L20,'C Vending'!L20)</f>
        <v>0</v>
      </c>
      <c r="M20" s="70">
        <f>SUM('A-204 Bar with Food'!M20,'R-212 Gift Shop'!M20,'R-214 Gourmet Market w Coffee'!M20,'R-217 Gourmet Coffee'!M20,'TC-01-1110 Convenience Retail'!M20,'CC-02-1405a QSR - Deli &amp; Salads'!M20,'CC-02-1405c Newsstand'!M20,'CC-02-1400 Fast Casual Mexican'!M20,'CC-02-1210 Bistro w Bar'!M20,'C Vending'!M20)</f>
        <v>0</v>
      </c>
      <c r="N20" s="70">
        <f>SUM('A-204 Bar with Food'!N20,'R-212 Gift Shop'!N20,'R-214 Gourmet Market w Coffee'!N20,'R-217 Gourmet Coffee'!N20,'TC-01-1110 Convenience Retail'!N20,'CC-02-1405a QSR - Deli &amp; Salads'!N20,'CC-02-1405c Newsstand'!N20,'CC-02-1400 Fast Casual Mexican'!N20,'CC-02-1210 Bistro w Bar'!N20,'C Vending'!N20)</f>
        <v>0</v>
      </c>
      <c r="O20" s="70">
        <f>SUM('A-204 Bar with Food'!O20,'R-212 Gift Shop'!O20,'R-214 Gourmet Market w Coffee'!O20,'R-217 Gourmet Coffee'!O20,'TC-01-1110 Convenience Retail'!O20,'CC-02-1405a QSR - Deli &amp; Salads'!O20,'CC-02-1405c Newsstand'!O20,'CC-02-1400 Fast Casual Mexican'!O20,'CC-02-1210 Bistro w Bar'!O20,'C Vending'!O20)</f>
        <v>0</v>
      </c>
      <c r="P20" s="38">
        <f>SUM(C20:O20)</f>
        <v>0</v>
      </c>
    </row>
    <row r="21" spans="2:16" s="9" customFormat="1" x14ac:dyDescent="0.3">
      <c r="B21" s="2" t="s">
        <v>68</v>
      </c>
      <c r="C21" s="70">
        <f>SUM('A-204 Bar with Food'!C21,'R-212 Gift Shop'!C21,'R-214 Gourmet Market w Coffee'!C21,'R-217 Gourmet Coffee'!C21,'TC-01-1110 Convenience Retail'!C21,'CC-02-1405a QSR - Deli &amp; Salads'!C21,'CC-02-1405c Newsstand'!C21,'CC-02-1400 Fast Casual Mexican'!C21,'CC-02-1210 Bistro w Bar'!C21,'C Vending'!C21)</f>
        <v>0</v>
      </c>
      <c r="D21" s="70">
        <f>SUM('A-204 Bar with Food'!D21,'R-212 Gift Shop'!D21,'R-214 Gourmet Market w Coffee'!D21,'R-217 Gourmet Coffee'!D21,'TC-01-1110 Convenience Retail'!D21,'CC-02-1405a QSR - Deli &amp; Salads'!D21,'CC-02-1405c Newsstand'!D21,'CC-02-1400 Fast Casual Mexican'!D21,'CC-02-1210 Bistro w Bar'!D21,'C Vending'!D21)</f>
        <v>0</v>
      </c>
      <c r="E21" s="70">
        <f>SUM('A-204 Bar with Food'!E21,'R-212 Gift Shop'!E21,'R-214 Gourmet Market w Coffee'!E21,'R-217 Gourmet Coffee'!E21,'TC-01-1110 Convenience Retail'!E21,'CC-02-1405a QSR - Deli &amp; Salads'!E21,'CC-02-1405c Newsstand'!E21,'CC-02-1400 Fast Casual Mexican'!E21,'CC-02-1210 Bistro w Bar'!E21,'C Vending'!E21)</f>
        <v>0</v>
      </c>
      <c r="F21" s="70">
        <f>SUM('A-204 Bar with Food'!F21,'R-212 Gift Shop'!F21,'R-214 Gourmet Market w Coffee'!F21,'R-217 Gourmet Coffee'!F21,'TC-01-1110 Convenience Retail'!F21,'CC-02-1405a QSR - Deli &amp; Salads'!F21,'CC-02-1405c Newsstand'!F21,'CC-02-1400 Fast Casual Mexican'!F21,'CC-02-1210 Bistro w Bar'!F21,'C Vending'!F21)</f>
        <v>0</v>
      </c>
      <c r="G21" s="70">
        <f>SUM('A-204 Bar with Food'!G21,'R-212 Gift Shop'!G21,'R-214 Gourmet Market w Coffee'!G21,'R-217 Gourmet Coffee'!G21,'TC-01-1110 Convenience Retail'!G21,'CC-02-1405a QSR - Deli &amp; Salads'!G21,'CC-02-1405c Newsstand'!G21,'CC-02-1400 Fast Casual Mexican'!G21,'CC-02-1210 Bistro w Bar'!G21,'C Vending'!G21)</f>
        <v>0</v>
      </c>
      <c r="H21" s="70">
        <f>SUM('A-204 Bar with Food'!H21,'R-212 Gift Shop'!H21,'R-214 Gourmet Market w Coffee'!H21,'R-217 Gourmet Coffee'!H21,'TC-01-1110 Convenience Retail'!H21,'CC-02-1405a QSR - Deli &amp; Salads'!H21,'CC-02-1405c Newsstand'!H21,'CC-02-1400 Fast Casual Mexican'!H21,'CC-02-1210 Bistro w Bar'!H21,'C Vending'!H21)</f>
        <v>0</v>
      </c>
      <c r="I21" s="70">
        <f>SUM('A-204 Bar with Food'!I21,'R-212 Gift Shop'!I21,'R-214 Gourmet Market w Coffee'!I21,'R-217 Gourmet Coffee'!I21,'TC-01-1110 Convenience Retail'!I21,'CC-02-1405a QSR - Deli &amp; Salads'!I21,'CC-02-1405c Newsstand'!I21,'CC-02-1400 Fast Casual Mexican'!I21,'CC-02-1210 Bistro w Bar'!I21,'C Vending'!I21)</f>
        <v>0</v>
      </c>
      <c r="J21" s="70">
        <f>SUM('A-204 Bar with Food'!J21,'R-212 Gift Shop'!J21,'R-214 Gourmet Market w Coffee'!J21,'R-217 Gourmet Coffee'!J21,'TC-01-1110 Convenience Retail'!J21,'CC-02-1405a QSR - Deli &amp; Salads'!J21,'CC-02-1405c Newsstand'!J21,'CC-02-1400 Fast Casual Mexican'!J21,'CC-02-1210 Bistro w Bar'!J21,'C Vending'!J21)</f>
        <v>0</v>
      </c>
      <c r="K21" s="70">
        <f>SUM('A-204 Bar with Food'!K21,'R-212 Gift Shop'!K21,'R-214 Gourmet Market w Coffee'!K21,'R-217 Gourmet Coffee'!K21,'TC-01-1110 Convenience Retail'!K21,'CC-02-1405a QSR - Deli &amp; Salads'!K21,'CC-02-1405c Newsstand'!K21,'CC-02-1400 Fast Casual Mexican'!K21,'CC-02-1210 Bistro w Bar'!K21,'C Vending'!K21)</f>
        <v>0</v>
      </c>
      <c r="L21" s="70">
        <f>SUM('A-204 Bar with Food'!L21,'R-212 Gift Shop'!L21,'R-214 Gourmet Market w Coffee'!L21,'R-217 Gourmet Coffee'!L21,'TC-01-1110 Convenience Retail'!L21,'CC-02-1405a QSR - Deli &amp; Salads'!L21,'CC-02-1405c Newsstand'!L21,'CC-02-1400 Fast Casual Mexican'!L21,'CC-02-1210 Bistro w Bar'!L21,'C Vending'!L21)</f>
        <v>0</v>
      </c>
      <c r="M21" s="70">
        <f>SUM('A-204 Bar with Food'!M21,'R-212 Gift Shop'!M21,'R-214 Gourmet Market w Coffee'!M21,'R-217 Gourmet Coffee'!M21,'TC-01-1110 Convenience Retail'!M21,'CC-02-1405a QSR - Deli &amp; Salads'!M21,'CC-02-1405c Newsstand'!M21,'CC-02-1400 Fast Casual Mexican'!M21,'CC-02-1210 Bistro w Bar'!M21,'C Vending'!M21)</f>
        <v>0</v>
      </c>
      <c r="N21" s="70">
        <f>SUM('A-204 Bar with Food'!N21,'R-212 Gift Shop'!N21,'R-214 Gourmet Market w Coffee'!N21,'R-217 Gourmet Coffee'!N21,'TC-01-1110 Convenience Retail'!N21,'CC-02-1405a QSR - Deli &amp; Salads'!N21,'CC-02-1405c Newsstand'!N21,'CC-02-1400 Fast Casual Mexican'!N21,'CC-02-1210 Bistro w Bar'!N21,'C Vending'!N21)</f>
        <v>0</v>
      </c>
      <c r="O21" s="70">
        <f>SUM('A-204 Bar with Food'!O21,'R-212 Gift Shop'!O21,'R-214 Gourmet Market w Coffee'!O21,'R-217 Gourmet Coffee'!O21,'TC-01-1110 Convenience Retail'!O21,'CC-02-1405a QSR - Deli &amp; Salads'!O21,'CC-02-1405c Newsstand'!O21,'CC-02-1400 Fast Casual Mexican'!O21,'CC-02-1210 Bistro w Bar'!O21,'C Vending'!O21)</f>
        <v>0</v>
      </c>
      <c r="P21" s="38">
        <f>SUM(C21:O21)</f>
        <v>0</v>
      </c>
    </row>
    <row r="22" spans="2:16" s="9" customFormat="1" x14ac:dyDescent="0.3">
      <c r="B22" s="2" t="s">
        <v>36</v>
      </c>
      <c r="C22" s="71">
        <f>SUM('A-204 Bar with Food'!C22,'R-212 Gift Shop'!C22,'R-214 Gourmet Market w Coffee'!C22,'R-217 Gourmet Coffee'!C22,'TC-01-1110 Convenience Retail'!C22,'CC-02-1405a QSR - Deli &amp; Salads'!C22,'CC-02-1405c Newsstand'!C22,'CC-02-1400 Fast Casual Mexican'!C22,'CC-02-1210 Bistro w Bar'!C22,'C Vending'!C22)</f>
        <v>0</v>
      </c>
      <c r="D22" s="71">
        <f>SUM('A-204 Bar with Food'!D22,'R-212 Gift Shop'!D22,'R-214 Gourmet Market w Coffee'!D22,'R-217 Gourmet Coffee'!D22,'TC-01-1110 Convenience Retail'!D22,'CC-02-1405a QSR - Deli &amp; Salads'!D22,'CC-02-1405c Newsstand'!D22,'CC-02-1400 Fast Casual Mexican'!D22,'CC-02-1210 Bistro w Bar'!D22,'C Vending'!D22)</f>
        <v>0</v>
      </c>
      <c r="E22" s="71">
        <f>SUM('A-204 Bar with Food'!E22,'R-212 Gift Shop'!E22,'R-214 Gourmet Market w Coffee'!E22,'R-217 Gourmet Coffee'!E22,'TC-01-1110 Convenience Retail'!E22,'CC-02-1405a QSR - Deli &amp; Salads'!E22,'CC-02-1405c Newsstand'!E22,'CC-02-1400 Fast Casual Mexican'!E22,'CC-02-1210 Bistro w Bar'!E22,'C Vending'!E22)</f>
        <v>0</v>
      </c>
      <c r="F22" s="71">
        <f>SUM('A-204 Bar with Food'!F22,'R-212 Gift Shop'!F22,'R-214 Gourmet Market w Coffee'!F22,'R-217 Gourmet Coffee'!F22,'TC-01-1110 Convenience Retail'!F22,'CC-02-1405a QSR - Deli &amp; Salads'!F22,'CC-02-1405c Newsstand'!F22,'CC-02-1400 Fast Casual Mexican'!F22,'CC-02-1210 Bistro w Bar'!F22,'C Vending'!F22)</f>
        <v>0</v>
      </c>
      <c r="G22" s="71">
        <f>SUM('A-204 Bar with Food'!G22,'R-212 Gift Shop'!G22,'R-214 Gourmet Market w Coffee'!G22,'R-217 Gourmet Coffee'!G22,'TC-01-1110 Convenience Retail'!G22,'CC-02-1405a QSR - Deli &amp; Salads'!G22,'CC-02-1405c Newsstand'!G22,'CC-02-1400 Fast Casual Mexican'!G22,'CC-02-1210 Bistro w Bar'!G22,'C Vending'!G22)</f>
        <v>0</v>
      </c>
      <c r="H22" s="71">
        <f>SUM('A-204 Bar with Food'!H22,'R-212 Gift Shop'!H22,'R-214 Gourmet Market w Coffee'!H22,'R-217 Gourmet Coffee'!H22,'TC-01-1110 Convenience Retail'!H22,'CC-02-1405a QSR - Deli &amp; Salads'!H22,'CC-02-1405c Newsstand'!H22,'CC-02-1400 Fast Casual Mexican'!H22,'CC-02-1210 Bistro w Bar'!H22,'C Vending'!H22)</f>
        <v>0</v>
      </c>
      <c r="I22" s="71">
        <f>SUM('A-204 Bar with Food'!I22,'R-212 Gift Shop'!I22,'R-214 Gourmet Market w Coffee'!I22,'R-217 Gourmet Coffee'!I22,'TC-01-1110 Convenience Retail'!I22,'CC-02-1405a QSR - Deli &amp; Salads'!I22,'CC-02-1405c Newsstand'!I22,'CC-02-1400 Fast Casual Mexican'!I22,'CC-02-1210 Bistro w Bar'!I22,'C Vending'!I22)</f>
        <v>0</v>
      </c>
      <c r="J22" s="71">
        <f>SUM('A-204 Bar with Food'!J22,'R-212 Gift Shop'!J22,'R-214 Gourmet Market w Coffee'!J22,'R-217 Gourmet Coffee'!J22,'TC-01-1110 Convenience Retail'!J22,'CC-02-1405a QSR - Deli &amp; Salads'!J22,'CC-02-1405c Newsstand'!J22,'CC-02-1400 Fast Casual Mexican'!J22,'CC-02-1210 Bistro w Bar'!J22,'C Vending'!J22)</f>
        <v>0</v>
      </c>
      <c r="K22" s="71">
        <f>SUM('A-204 Bar with Food'!K22,'R-212 Gift Shop'!K22,'R-214 Gourmet Market w Coffee'!K22,'R-217 Gourmet Coffee'!K22,'TC-01-1110 Convenience Retail'!K22,'CC-02-1405a QSR - Deli &amp; Salads'!K22,'CC-02-1405c Newsstand'!K22,'CC-02-1400 Fast Casual Mexican'!K22,'CC-02-1210 Bistro w Bar'!K22,'C Vending'!K22)</f>
        <v>0</v>
      </c>
      <c r="L22" s="71">
        <f>SUM('A-204 Bar with Food'!L22,'R-212 Gift Shop'!L22,'R-214 Gourmet Market w Coffee'!L22,'R-217 Gourmet Coffee'!L22,'TC-01-1110 Convenience Retail'!L22,'CC-02-1405a QSR - Deli &amp; Salads'!L22,'CC-02-1405c Newsstand'!L22,'CC-02-1400 Fast Casual Mexican'!L22,'CC-02-1210 Bistro w Bar'!L22,'C Vending'!L22)</f>
        <v>0</v>
      </c>
      <c r="M22" s="71">
        <f>SUM('A-204 Bar with Food'!M22,'R-212 Gift Shop'!M22,'R-214 Gourmet Market w Coffee'!M22,'R-217 Gourmet Coffee'!M22,'TC-01-1110 Convenience Retail'!M22,'CC-02-1405a QSR - Deli &amp; Salads'!M22,'CC-02-1405c Newsstand'!M22,'CC-02-1400 Fast Casual Mexican'!M22,'CC-02-1210 Bistro w Bar'!M22,'C Vending'!M22)</f>
        <v>0</v>
      </c>
      <c r="N22" s="71">
        <f>SUM('A-204 Bar with Food'!N22,'R-212 Gift Shop'!N22,'R-214 Gourmet Market w Coffee'!N22,'R-217 Gourmet Coffee'!N22,'TC-01-1110 Convenience Retail'!N22,'CC-02-1405a QSR - Deli &amp; Salads'!N22,'CC-02-1405c Newsstand'!N22,'CC-02-1400 Fast Casual Mexican'!N22,'CC-02-1210 Bistro w Bar'!N22,'C Vending'!N22)</f>
        <v>0</v>
      </c>
      <c r="O22" s="71">
        <f>SUM('A-204 Bar with Food'!O22,'R-212 Gift Shop'!O22,'R-214 Gourmet Market w Coffee'!O22,'R-217 Gourmet Coffee'!O22,'TC-01-1110 Convenience Retail'!O22,'CC-02-1405a QSR - Deli &amp; Salads'!O22,'CC-02-1405c Newsstand'!O22,'CC-02-1400 Fast Casual Mexican'!O22,'CC-02-1210 Bistro w Bar'!O22,'C Vending'!O22)</f>
        <v>0</v>
      </c>
      <c r="P22" s="55">
        <f>SUM(C22:O22)</f>
        <v>0</v>
      </c>
    </row>
    <row r="23" spans="2:16" x14ac:dyDescent="0.3">
      <c r="B23" s="1" t="s">
        <v>39</v>
      </c>
      <c r="C23" s="49">
        <f>SUM(C20:C22)</f>
        <v>0</v>
      </c>
      <c r="D23" s="49">
        <f t="shared" ref="D23:O23" si="11">SUM(D20:D22)</f>
        <v>0</v>
      </c>
      <c r="E23" s="49">
        <f t="shared" si="11"/>
        <v>0</v>
      </c>
      <c r="F23" s="49">
        <f t="shared" si="11"/>
        <v>0</v>
      </c>
      <c r="G23" s="49">
        <f t="shared" si="11"/>
        <v>0</v>
      </c>
      <c r="H23" s="49">
        <f t="shared" si="11"/>
        <v>0</v>
      </c>
      <c r="I23" s="49">
        <f t="shared" si="11"/>
        <v>0</v>
      </c>
      <c r="J23" s="49">
        <f t="shared" si="11"/>
        <v>0</v>
      </c>
      <c r="K23" s="49">
        <f t="shared" si="11"/>
        <v>0</v>
      </c>
      <c r="L23" s="49">
        <f t="shared" si="11"/>
        <v>0</v>
      </c>
      <c r="M23" s="49">
        <f t="shared" si="11"/>
        <v>0</v>
      </c>
      <c r="N23" s="49">
        <f t="shared" si="11"/>
        <v>0</v>
      </c>
      <c r="O23" s="49">
        <f t="shared" si="11"/>
        <v>0</v>
      </c>
      <c r="P23" s="39">
        <f>SUM(C23:O23)</f>
        <v>0</v>
      </c>
    </row>
    <row r="24" spans="2:16" x14ac:dyDescent="0.3">
      <c r="B24" s="2"/>
      <c r="C24" s="40"/>
      <c r="D24" s="40"/>
      <c r="E24" s="40"/>
      <c r="F24" s="40"/>
      <c r="G24" s="40"/>
      <c r="H24" s="40"/>
      <c r="I24" s="40"/>
      <c r="J24" s="40"/>
      <c r="K24" s="40"/>
      <c r="L24" s="40"/>
      <c r="M24" s="40"/>
      <c r="N24" s="40"/>
      <c r="O24" s="40"/>
      <c r="P24" s="41"/>
    </row>
    <row r="25" spans="2:16" x14ac:dyDescent="0.3">
      <c r="B25" s="2" t="s">
        <v>3</v>
      </c>
      <c r="C25" s="69">
        <f>SUM('A-204 Bar with Food'!C25,'R-212 Gift Shop'!C25,'R-214 Gourmet Market w Coffee'!C25,'R-217 Gourmet Coffee'!C25,'TC-01-1110 Convenience Retail'!C25,'CC-02-1405a QSR - Deli &amp; Salads'!C25,'CC-02-1405c Newsstand'!C25,'CC-02-1400 Fast Casual Mexican'!C25,'CC-02-1210 Bistro w Bar'!C25,'C Vending'!C25)</f>
        <v>0</v>
      </c>
      <c r="D25" s="69">
        <f>SUM('A-204 Bar with Food'!D25,'R-212 Gift Shop'!D25,'R-214 Gourmet Market w Coffee'!D25,'R-217 Gourmet Coffee'!D25,'TC-01-1110 Convenience Retail'!D25,'CC-02-1405a QSR - Deli &amp; Salads'!D25,'CC-02-1405c Newsstand'!D25,'CC-02-1400 Fast Casual Mexican'!D25,'CC-02-1210 Bistro w Bar'!D25,'C Vending'!D25)</f>
        <v>0</v>
      </c>
      <c r="E25" s="69">
        <f>SUM('A-204 Bar with Food'!E25,'R-212 Gift Shop'!E25,'R-214 Gourmet Market w Coffee'!E25,'R-217 Gourmet Coffee'!E25,'TC-01-1110 Convenience Retail'!E25,'CC-02-1405a QSR - Deli &amp; Salads'!E25,'CC-02-1405c Newsstand'!E25,'CC-02-1400 Fast Casual Mexican'!E25,'CC-02-1210 Bistro w Bar'!E25,'C Vending'!E25)</f>
        <v>0</v>
      </c>
      <c r="F25" s="69">
        <f>SUM('A-204 Bar with Food'!F25,'R-212 Gift Shop'!F25,'R-214 Gourmet Market w Coffee'!F25,'R-217 Gourmet Coffee'!F25,'TC-01-1110 Convenience Retail'!F25,'CC-02-1405a QSR - Deli &amp; Salads'!F25,'CC-02-1405c Newsstand'!F25,'CC-02-1400 Fast Casual Mexican'!F25,'CC-02-1210 Bistro w Bar'!F25,'C Vending'!F25)</f>
        <v>0</v>
      </c>
      <c r="G25" s="69">
        <f>SUM('A-204 Bar with Food'!G25,'R-212 Gift Shop'!G25,'R-214 Gourmet Market w Coffee'!G25,'R-217 Gourmet Coffee'!G25,'TC-01-1110 Convenience Retail'!G25,'CC-02-1405a QSR - Deli &amp; Salads'!G25,'CC-02-1405c Newsstand'!G25,'CC-02-1400 Fast Casual Mexican'!G25,'CC-02-1210 Bistro w Bar'!G25,'C Vending'!G25)</f>
        <v>0</v>
      </c>
      <c r="H25" s="69">
        <f>SUM('A-204 Bar with Food'!H25,'R-212 Gift Shop'!H25,'R-214 Gourmet Market w Coffee'!H25,'R-217 Gourmet Coffee'!H25,'TC-01-1110 Convenience Retail'!H25,'CC-02-1405a QSR - Deli &amp; Salads'!H25,'CC-02-1405c Newsstand'!H25,'CC-02-1400 Fast Casual Mexican'!H25,'CC-02-1210 Bistro w Bar'!H25,'C Vending'!H25)</f>
        <v>0</v>
      </c>
      <c r="I25" s="69">
        <f>SUM('A-204 Bar with Food'!I25,'R-212 Gift Shop'!I25,'R-214 Gourmet Market w Coffee'!I25,'R-217 Gourmet Coffee'!I25,'TC-01-1110 Convenience Retail'!I25,'CC-02-1405a QSR - Deli &amp; Salads'!I25,'CC-02-1405c Newsstand'!I25,'CC-02-1400 Fast Casual Mexican'!I25,'CC-02-1210 Bistro w Bar'!I25,'C Vending'!I25)</f>
        <v>0</v>
      </c>
      <c r="J25" s="69">
        <f>SUM('A-204 Bar with Food'!J25,'R-212 Gift Shop'!J25,'R-214 Gourmet Market w Coffee'!J25,'R-217 Gourmet Coffee'!J25,'TC-01-1110 Convenience Retail'!J25,'CC-02-1405a QSR - Deli &amp; Salads'!J25,'CC-02-1405c Newsstand'!J25,'CC-02-1400 Fast Casual Mexican'!J25,'CC-02-1210 Bistro w Bar'!J25,'C Vending'!J25)</f>
        <v>0</v>
      </c>
      <c r="K25" s="69">
        <f>SUM('A-204 Bar with Food'!K25,'R-212 Gift Shop'!K25,'R-214 Gourmet Market w Coffee'!K25,'R-217 Gourmet Coffee'!K25,'TC-01-1110 Convenience Retail'!K25,'CC-02-1405a QSR - Deli &amp; Salads'!K25,'CC-02-1405c Newsstand'!K25,'CC-02-1400 Fast Casual Mexican'!K25,'CC-02-1210 Bistro w Bar'!K25,'C Vending'!K25)</f>
        <v>0</v>
      </c>
      <c r="L25" s="69">
        <f>SUM('A-204 Bar with Food'!L25,'R-212 Gift Shop'!L25,'R-214 Gourmet Market w Coffee'!L25,'R-217 Gourmet Coffee'!L25,'TC-01-1110 Convenience Retail'!L25,'CC-02-1405a QSR - Deli &amp; Salads'!L25,'CC-02-1405c Newsstand'!L25,'CC-02-1400 Fast Casual Mexican'!L25,'CC-02-1210 Bistro w Bar'!L25,'C Vending'!L25)</f>
        <v>0</v>
      </c>
      <c r="M25" s="69">
        <f>SUM('A-204 Bar with Food'!M25,'R-212 Gift Shop'!M25,'R-214 Gourmet Market w Coffee'!M25,'R-217 Gourmet Coffee'!M25,'TC-01-1110 Convenience Retail'!M25,'CC-02-1405a QSR - Deli &amp; Salads'!M25,'CC-02-1405c Newsstand'!M25,'CC-02-1400 Fast Casual Mexican'!M25,'CC-02-1210 Bistro w Bar'!M25,'C Vending'!M25)</f>
        <v>0</v>
      </c>
      <c r="N25" s="69">
        <f>SUM('A-204 Bar with Food'!N25,'R-212 Gift Shop'!N25,'R-214 Gourmet Market w Coffee'!N25,'R-217 Gourmet Coffee'!N25,'TC-01-1110 Convenience Retail'!N25,'CC-02-1405a QSR - Deli &amp; Salads'!N25,'CC-02-1405c Newsstand'!N25,'CC-02-1400 Fast Casual Mexican'!N25,'CC-02-1210 Bistro w Bar'!N25,'C Vending'!N25)</f>
        <v>0</v>
      </c>
      <c r="O25" s="69">
        <f>SUM('A-204 Bar with Food'!O25,'R-212 Gift Shop'!O25,'R-214 Gourmet Market w Coffee'!O25,'R-217 Gourmet Coffee'!O25,'TC-01-1110 Convenience Retail'!O25,'CC-02-1405a QSR - Deli &amp; Salads'!O25,'CC-02-1405c Newsstand'!O25,'CC-02-1400 Fast Casual Mexican'!O25,'CC-02-1210 Bistro w Bar'!O25,'C Vending'!O25)</f>
        <v>0</v>
      </c>
      <c r="P25" s="42">
        <f>SUM(C25:O25)</f>
        <v>0</v>
      </c>
    </row>
    <row r="26" spans="2:16" x14ac:dyDescent="0.3">
      <c r="B26" s="2" t="s">
        <v>5</v>
      </c>
      <c r="C26" s="49">
        <f>C23-C25</f>
        <v>0</v>
      </c>
      <c r="D26" s="49">
        <f t="shared" ref="D26:O26" si="12">D23-D25</f>
        <v>0</v>
      </c>
      <c r="E26" s="49">
        <f t="shared" si="12"/>
        <v>0</v>
      </c>
      <c r="F26" s="49">
        <f t="shared" si="12"/>
        <v>0</v>
      </c>
      <c r="G26" s="49">
        <f t="shared" si="12"/>
        <v>0</v>
      </c>
      <c r="H26" s="49">
        <f t="shared" si="12"/>
        <v>0</v>
      </c>
      <c r="I26" s="49">
        <f t="shared" si="12"/>
        <v>0</v>
      </c>
      <c r="J26" s="49">
        <f t="shared" si="12"/>
        <v>0</v>
      </c>
      <c r="K26" s="49">
        <f t="shared" si="12"/>
        <v>0</v>
      </c>
      <c r="L26" s="49">
        <f t="shared" si="12"/>
        <v>0</v>
      </c>
      <c r="M26" s="49">
        <f t="shared" si="12"/>
        <v>0</v>
      </c>
      <c r="N26" s="49">
        <f t="shared" si="12"/>
        <v>0</v>
      </c>
      <c r="O26" s="49">
        <f t="shared" si="12"/>
        <v>0</v>
      </c>
      <c r="P26" s="39">
        <f>P23-P25</f>
        <v>0</v>
      </c>
    </row>
    <row r="27" spans="2:16" x14ac:dyDescent="0.3">
      <c r="B27" s="2"/>
      <c r="C27" s="40"/>
      <c r="D27" s="40"/>
      <c r="E27" s="40"/>
      <c r="F27" s="40"/>
      <c r="G27" s="40"/>
      <c r="H27" s="40"/>
      <c r="I27" s="40"/>
      <c r="J27" s="40"/>
      <c r="K27" s="40"/>
      <c r="L27" s="40"/>
      <c r="M27" s="40"/>
      <c r="N27" s="40"/>
      <c r="O27" s="40"/>
      <c r="P27" s="41"/>
    </row>
    <row r="28" spans="2:16" x14ac:dyDescent="0.3">
      <c r="B28" s="7" t="s">
        <v>6</v>
      </c>
      <c r="C28" s="4"/>
      <c r="D28" s="4"/>
      <c r="E28" s="4"/>
      <c r="F28" s="4"/>
      <c r="G28" s="4"/>
      <c r="H28" s="4"/>
      <c r="I28" s="4"/>
      <c r="J28" s="4"/>
      <c r="K28" s="4"/>
      <c r="L28" s="4"/>
      <c r="M28" s="4"/>
      <c r="N28" s="4"/>
      <c r="O28" s="4"/>
      <c r="P28" s="12"/>
    </row>
    <row r="29" spans="2:16" x14ac:dyDescent="0.3">
      <c r="B29" s="2" t="s">
        <v>14</v>
      </c>
      <c r="C29" s="49">
        <f>SUM('A-204 Bar with Food'!C29,'R-212 Gift Shop'!C29,'R-214 Gourmet Market w Coffee'!C29,'R-217 Gourmet Coffee'!C29,'TC-01-1110 Convenience Retail'!C29,'CC-02-1405a QSR - Deli &amp; Salads'!C29,'CC-02-1405c Newsstand'!C29,'CC-02-1400 Fast Casual Mexican'!C29,'CC-02-1210 Bistro w Bar'!C29,'C Vending'!C29)</f>
        <v>0</v>
      </c>
      <c r="D29" s="49">
        <f>SUM('A-204 Bar with Food'!D29,'R-212 Gift Shop'!D29,'R-214 Gourmet Market w Coffee'!D29,'R-217 Gourmet Coffee'!D29,'TC-01-1110 Convenience Retail'!D29,'CC-02-1405a QSR - Deli &amp; Salads'!D29,'CC-02-1405c Newsstand'!D29,'CC-02-1400 Fast Casual Mexican'!D29,'CC-02-1210 Bistro w Bar'!D29,'C Vending'!D29)</f>
        <v>0</v>
      </c>
      <c r="E29" s="49">
        <f>SUM('A-204 Bar with Food'!E29,'R-212 Gift Shop'!E29,'R-214 Gourmet Market w Coffee'!E29,'R-217 Gourmet Coffee'!E29,'TC-01-1110 Convenience Retail'!E29,'CC-02-1405a QSR - Deli &amp; Salads'!E29,'CC-02-1405c Newsstand'!E29,'CC-02-1400 Fast Casual Mexican'!E29,'CC-02-1210 Bistro w Bar'!E29,'C Vending'!E29)</f>
        <v>0</v>
      </c>
      <c r="F29" s="49">
        <f>SUM('A-204 Bar with Food'!F29,'R-212 Gift Shop'!F29,'R-214 Gourmet Market w Coffee'!F29,'R-217 Gourmet Coffee'!F29,'TC-01-1110 Convenience Retail'!F29,'CC-02-1405a QSR - Deli &amp; Salads'!F29,'CC-02-1405c Newsstand'!F29,'CC-02-1400 Fast Casual Mexican'!F29,'CC-02-1210 Bistro w Bar'!F29,'C Vending'!F29)</f>
        <v>0</v>
      </c>
      <c r="G29" s="49">
        <f>SUM('A-204 Bar with Food'!G29,'R-212 Gift Shop'!G29,'R-214 Gourmet Market w Coffee'!G29,'R-217 Gourmet Coffee'!G29,'TC-01-1110 Convenience Retail'!G29,'CC-02-1405a QSR - Deli &amp; Salads'!G29,'CC-02-1405c Newsstand'!G29,'CC-02-1400 Fast Casual Mexican'!G29,'CC-02-1210 Bistro w Bar'!G29,'C Vending'!G29)</f>
        <v>0</v>
      </c>
      <c r="H29" s="49">
        <f>SUM('A-204 Bar with Food'!H29,'R-212 Gift Shop'!H29,'R-214 Gourmet Market w Coffee'!H29,'R-217 Gourmet Coffee'!H29,'TC-01-1110 Convenience Retail'!H29,'CC-02-1405a QSR - Deli &amp; Salads'!H29,'CC-02-1405c Newsstand'!H29,'CC-02-1400 Fast Casual Mexican'!H29,'CC-02-1210 Bistro w Bar'!H29,'C Vending'!H29)</f>
        <v>0</v>
      </c>
      <c r="I29" s="49">
        <f>SUM('A-204 Bar with Food'!I29,'R-212 Gift Shop'!I29,'R-214 Gourmet Market w Coffee'!I29,'R-217 Gourmet Coffee'!I29,'TC-01-1110 Convenience Retail'!I29,'CC-02-1405a QSR - Deli &amp; Salads'!I29,'CC-02-1405c Newsstand'!I29,'CC-02-1400 Fast Casual Mexican'!I29,'CC-02-1210 Bistro w Bar'!I29,'C Vending'!I29)</f>
        <v>0</v>
      </c>
      <c r="J29" s="49">
        <f>SUM('A-204 Bar with Food'!J29,'R-212 Gift Shop'!J29,'R-214 Gourmet Market w Coffee'!J29,'R-217 Gourmet Coffee'!J29,'TC-01-1110 Convenience Retail'!J29,'CC-02-1405a QSR - Deli &amp; Salads'!J29,'CC-02-1405c Newsstand'!J29,'CC-02-1400 Fast Casual Mexican'!J29,'CC-02-1210 Bistro w Bar'!J29,'C Vending'!J29)</f>
        <v>0</v>
      </c>
      <c r="K29" s="49">
        <f>SUM('A-204 Bar with Food'!K29,'R-212 Gift Shop'!K29,'R-214 Gourmet Market w Coffee'!K29,'R-217 Gourmet Coffee'!K29,'TC-01-1110 Convenience Retail'!K29,'CC-02-1405a QSR - Deli &amp; Salads'!K29,'CC-02-1405c Newsstand'!K29,'CC-02-1400 Fast Casual Mexican'!K29,'CC-02-1210 Bistro w Bar'!K29,'C Vending'!K29)</f>
        <v>0</v>
      </c>
      <c r="L29" s="49">
        <f>SUM('A-204 Bar with Food'!L29,'R-212 Gift Shop'!L29,'R-214 Gourmet Market w Coffee'!L29,'R-217 Gourmet Coffee'!L29,'TC-01-1110 Convenience Retail'!L29,'CC-02-1405a QSR - Deli &amp; Salads'!L29,'CC-02-1405c Newsstand'!L29,'CC-02-1400 Fast Casual Mexican'!L29,'CC-02-1210 Bistro w Bar'!L29,'C Vending'!L29)</f>
        <v>0</v>
      </c>
      <c r="M29" s="49">
        <f>SUM('A-204 Bar with Food'!M29,'R-212 Gift Shop'!M29,'R-214 Gourmet Market w Coffee'!M29,'R-217 Gourmet Coffee'!M29,'TC-01-1110 Convenience Retail'!M29,'CC-02-1405a QSR - Deli &amp; Salads'!M29,'CC-02-1405c Newsstand'!M29,'CC-02-1400 Fast Casual Mexican'!M29,'CC-02-1210 Bistro w Bar'!M29,'C Vending'!M29)</f>
        <v>0</v>
      </c>
      <c r="N29" s="49">
        <f>SUM('A-204 Bar with Food'!N29,'R-212 Gift Shop'!N29,'R-214 Gourmet Market w Coffee'!N29,'R-217 Gourmet Coffee'!N29,'TC-01-1110 Convenience Retail'!N29,'CC-02-1405a QSR - Deli &amp; Salads'!N29,'CC-02-1405c Newsstand'!N29,'CC-02-1400 Fast Casual Mexican'!N29,'CC-02-1210 Bistro w Bar'!N29,'C Vending'!N29)</f>
        <v>0</v>
      </c>
      <c r="O29" s="49">
        <f>SUM('A-204 Bar with Food'!O29,'R-212 Gift Shop'!O29,'R-214 Gourmet Market w Coffee'!O29,'R-217 Gourmet Coffee'!O29,'TC-01-1110 Convenience Retail'!O29,'CC-02-1405a QSR - Deli &amp; Salads'!O29,'CC-02-1405c Newsstand'!O29,'CC-02-1400 Fast Casual Mexican'!O29,'CC-02-1210 Bistro w Bar'!O29,'C Vending'!O29)</f>
        <v>0</v>
      </c>
      <c r="P29" s="12">
        <f>SUM(C29:O29)</f>
        <v>0</v>
      </c>
    </row>
    <row r="30" spans="2:16" x14ac:dyDescent="0.3">
      <c r="B30" s="2" t="s">
        <v>15</v>
      </c>
      <c r="C30" s="49">
        <f>SUM('A-204 Bar with Food'!C30,'R-212 Gift Shop'!C30,'R-214 Gourmet Market w Coffee'!C30,'R-217 Gourmet Coffee'!C30,'TC-01-1110 Convenience Retail'!C30,'CC-02-1405a QSR - Deli &amp; Salads'!C30,'CC-02-1405c Newsstand'!C30,'CC-02-1400 Fast Casual Mexican'!C30,'CC-02-1210 Bistro w Bar'!C30,'C Vending'!C30)</f>
        <v>0</v>
      </c>
      <c r="D30" s="49">
        <f>SUM('A-204 Bar with Food'!D30,'R-212 Gift Shop'!D30,'R-214 Gourmet Market w Coffee'!D30,'R-217 Gourmet Coffee'!D30,'TC-01-1110 Convenience Retail'!D30,'CC-02-1405a QSR - Deli &amp; Salads'!D30,'CC-02-1405c Newsstand'!D30,'CC-02-1400 Fast Casual Mexican'!D30,'CC-02-1210 Bistro w Bar'!D30,'C Vending'!D30)</f>
        <v>0</v>
      </c>
      <c r="E30" s="49">
        <f>SUM('A-204 Bar with Food'!E30,'R-212 Gift Shop'!E30,'R-214 Gourmet Market w Coffee'!E30,'R-217 Gourmet Coffee'!E30,'TC-01-1110 Convenience Retail'!E30,'CC-02-1405a QSR - Deli &amp; Salads'!E30,'CC-02-1405c Newsstand'!E30,'CC-02-1400 Fast Casual Mexican'!E30,'CC-02-1210 Bistro w Bar'!E30,'C Vending'!E30)</f>
        <v>0</v>
      </c>
      <c r="F30" s="49">
        <f>SUM('A-204 Bar with Food'!F30,'R-212 Gift Shop'!F30,'R-214 Gourmet Market w Coffee'!F30,'R-217 Gourmet Coffee'!F30,'TC-01-1110 Convenience Retail'!F30,'CC-02-1405a QSR - Deli &amp; Salads'!F30,'CC-02-1405c Newsstand'!F30,'CC-02-1400 Fast Casual Mexican'!F30,'CC-02-1210 Bistro w Bar'!F30,'C Vending'!F30)</f>
        <v>0</v>
      </c>
      <c r="G30" s="49">
        <f>SUM('A-204 Bar with Food'!G30,'R-212 Gift Shop'!G30,'R-214 Gourmet Market w Coffee'!G30,'R-217 Gourmet Coffee'!G30,'TC-01-1110 Convenience Retail'!G30,'CC-02-1405a QSR - Deli &amp; Salads'!G30,'CC-02-1405c Newsstand'!G30,'CC-02-1400 Fast Casual Mexican'!G30,'CC-02-1210 Bistro w Bar'!G30,'C Vending'!G30)</f>
        <v>0</v>
      </c>
      <c r="H30" s="49">
        <f>SUM('A-204 Bar with Food'!H30,'R-212 Gift Shop'!H30,'R-214 Gourmet Market w Coffee'!H30,'R-217 Gourmet Coffee'!H30,'TC-01-1110 Convenience Retail'!H30,'CC-02-1405a QSR - Deli &amp; Salads'!H30,'CC-02-1405c Newsstand'!H30,'CC-02-1400 Fast Casual Mexican'!H30,'CC-02-1210 Bistro w Bar'!H30,'C Vending'!H30)</f>
        <v>0</v>
      </c>
      <c r="I30" s="49">
        <f>SUM('A-204 Bar with Food'!I30,'R-212 Gift Shop'!I30,'R-214 Gourmet Market w Coffee'!I30,'R-217 Gourmet Coffee'!I30,'TC-01-1110 Convenience Retail'!I30,'CC-02-1405a QSR - Deli &amp; Salads'!I30,'CC-02-1405c Newsstand'!I30,'CC-02-1400 Fast Casual Mexican'!I30,'CC-02-1210 Bistro w Bar'!I30,'C Vending'!I30)</f>
        <v>0</v>
      </c>
      <c r="J30" s="49">
        <f>SUM('A-204 Bar with Food'!J30,'R-212 Gift Shop'!J30,'R-214 Gourmet Market w Coffee'!J30,'R-217 Gourmet Coffee'!J30,'TC-01-1110 Convenience Retail'!J30,'CC-02-1405a QSR - Deli &amp; Salads'!J30,'CC-02-1405c Newsstand'!J30,'CC-02-1400 Fast Casual Mexican'!J30,'CC-02-1210 Bistro w Bar'!J30,'C Vending'!J30)</f>
        <v>0</v>
      </c>
      <c r="K30" s="49">
        <f>SUM('A-204 Bar with Food'!K30,'R-212 Gift Shop'!K30,'R-214 Gourmet Market w Coffee'!K30,'R-217 Gourmet Coffee'!K30,'TC-01-1110 Convenience Retail'!K30,'CC-02-1405a QSR - Deli &amp; Salads'!K30,'CC-02-1405c Newsstand'!K30,'CC-02-1400 Fast Casual Mexican'!K30,'CC-02-1210 Bistro w Bar'!K30,'C Vending'!K30)</f>
        <v>0</v>
      </c>
      <c r="L30" s="49">
        <f>SUM('A-204 Bar with Food'!L30,'R-212 Gift Shop'!L30,'R-214 Gourmet Market w Coffee'!L30,'R-217 Gourmet Coffee'!L30,'TC-01-1110 Convenience Retail'!L30,'CC-02-1405a QSR - Deli &amp; Salads'!L30,'CC-02-1405c Newsstand'!L30,'CC-02-1400 Fast Casual Mexican'!L30,'CC-02-1210 Bistro w Bar'!L30,'C Vending'!L30)</f>
        <v>0</v>
      </c>
      <c r="M30" s="49">
        <f>SUM('A-204 Bar with Food'!M30,'R-212 Gift Shop'!M30,'R-214 Gourmet Market w Coffee'!M30,'R-217 Gourmet Coffee'!M30,'TC-01-1110 Convenience Retail'!M30,'CC-02-1405a QSR - Deli &amp; Salads'!M30,'CC-02-1405c Newsstand'!M30,'CC-02-1400 Fast Casual Mexican'!M30,'CC-02-1210 Bistro w Bar'!M30,'C Vending'!M30)</f>
        <v>0</v>
      </c>
      <c r="N30" s="49">
        <f>SUM('A-204 Bar with Food'!N30,'R-212 Gift Shop'!N30,'R-214 Gourmet Market w Coffee'!N30,'R-217 Gourmet Coffee'!N30,'TC-01-1110 Convenience Retail'!N30,'CC-02-1405a QSR - Deli &amp; Salads'!N30,'CC-02-1405c Newsstand'!N30,'CC-02-1400 Fast Casual Mexican'!N30,'CC-02-1210 Bistro w Bar'!N30,'C Vending'!N30)</f>
        <v>0</v>
      </c>
      <c r="O30" s="49">
        <f>SUM('A-204 Bar with Food'!O30,'R-212 Gift Shop'!O30,'R-214 Gourmet Market w Coffee'!O30,'R-217 Gourmet Coffee'!O30,'TC-01-1110 Convenience Retail'!O30,'CC-02-1405a QSR - Deli &amp; Salads'!O30,'CC-02-1405c Newsstand'!O30,'CC-02-1400 Fast Casual Mexican'!O30,'CC-02-1210 Bistro w Bar'!O30,'C Vending'!O30)</f>
        <v>0</v>
      </c>
      <c r="P30" s="12">
        <f>SUM(C30:O30)</f>
        <v>0</v>
      </c>
    </row>
    <row r="31" spans="2:16" x14ac:dyDescent="0.3">
      <c r="B31" s="2" t="s">
        <v>16</v>
      </c>
      <c r="C31" s="49">
        <f>SUM('A-204 Bar with Food'!C31,'R-212 Gift Shop'!C31,'R-214 Gourmet Market w Coffee'!C31,'R-217 Gourmet Coffee'!C31,'TC-01-1110 Convenience Retail'!C31,'CC-02-1405a QSR - Deli &amp; Salads'!C31,'CC-02-1405c Newsstand'!C31,'CC-02-1400 Fast Casual Mexican'!C31,'CC-02-1210 Bistro w Bar'!C31,'C Vending'!C31)</f>
        <v>0</v>
      </c>
      <c r="D31" s="49">
        <f>SUM('A-204 Bar with Food'!D31,'R-212 Gift Shop'!D31,'R-214 Gourmet Market w Coffee'!D31,'R-217 Gourmet Coffee'!D31,'TC-01-1110 Convenience Retail'!D31,'CC-02-1405a QSR - Deli &amp; Salads'!D31,'CC-02-1405c Newsstand'!D31,'CC-02-1400 Fast Casual Mexican'!D31,'CC-02-1210 Bistro w Bar'!D31,'C Vending'!D31)</f>
        <v>0</v>
      </c>
      <c r="E31" s="49">
        <f>SUM('A-204 Bar with Food'!E31,'R-212 Gift Shop'!E31,'R-214 Gourmet Market w Coffee'!E31,'R-217 Gourmet Coffee'!E31,'TC-01-1110 Convenience Retail'!E31,'CC-02-1405a QSR - Deli &amp; Salads'!E31,'CC-02-1405c Newsstand'!E31,'CC-02-1400 Fast Casual Mexican'!E31,'CC-02-1210 Bistro w Bar'!E31,'C Vending'!E31)</f>
        <v>0</v>
      </c>
      <c r="F31" s="49">
        <f>SUM('A-204 Bar with Food'!F31,'R-212 Gift Shop'!F31,'R-214 Gourmet Market w Coffee'!F31,'R-217 Gourmet Coffee'!F31,'TC-01-1110 Convenience Retail'!F31,'CC-02-1405a QSR - Deli &amp; Salads'!F31,'CC-02-1405c Newsstand'!F31,'CC-02-1400 Fast Casual Mexican'!F31,'CC-02-1210 Bistro w Bar'!F31,'C Vending'!F31)</f>
        <v>0</v>
      </c>
      <c r="G31" s="49">
        <f>SUM('A-204 Bar with Food'!G31,'R-212 Gift Shop'!G31,'R-214 Gourmet Market w Coffee'!G31,'R-217 Gourmet Coffee'!G31,'TC-01-1110 Convenience Retail'!G31,'CC-02-1405a QSR - Deli &amp; Salads'!G31,'CC-02-1405c Newsstand'!G31,'CC-02-1400 Fast Casual Mexican'!G31,'CC-02-1210 Bistro w Bar'!G31,'C Vending'!G31)</f>
        <v>0</v>
      </c>
      <c r="H31" s="49">
        <f>SUM('A-204 Bar with Food'!H31,'R-212 Gift Shop'!H31,'R-214 Gourmet Market w Coffee'!H31,'R-217 Gourmet Coffee'!H31,'TC-01-1110 Convenience Retail'!H31,'CC-02-1405a QSR - Deli &amp; Salads'!H31,'CC-02-1405c Newsstand'!H31,'CC-02-1400 Fast Casual Mexican'!H31,'CC-02-1210 Bistro w Bar'!H31,'C Vending'!H31)</f>
        <v>0</v>
      </c>
      <c r="I31" s="49">
        <f>SUM('A-204 Bar with Food'!I31,'R-212 Gift Shop'!I31,'R-214 Gourmet Market w Coffee'!I31,'R-217 Gourmet Coffee'!I31,'TC-01-1110 Convenience Retail'!I31,'CC-02-1405a QSR - Deli &amp; Salads'!I31,'CC-02-1405c Newsstand'!I31,'CC-02-1400 Fast Casual Mexican'!I31,'CC-02-1210 Bistro w Bar'!I31,'C Vending'!I31)</f>
        <v>0</v>
      </c>
      <c r="J31" s="49">
        <f>SUM('A-204 Bar with Food'!J31,'R-212 Gift Shop'!J31,'R-214 Gourmet Market w Coffee'!J31,'R-217 Gourmet Coffee'!J31,'TC-01-1110 Convenience Retail'!J31,'CC-02-1405a QSR - Deli &amp; Salads'!J31,'CC-02-1405c Newsstand'!J31,'CC-02-1400 Fast Casual Mexican'!J31,'CC-02-1210 Bistro w Bar'!J31,'C Vending'!J31)</f>
        <v>0</v>
      </c>
      <c r="K31" s="49">
        <f>SUM('A-204 Bar with Food'!K31,'R-212 Gift Shop'!K31,'R-214 Gourmet Market w Coffee'!K31,'R-217 Gourmet Coffee'!K31,'TC-01-1110 Convenience Retail'!K31,'CC-02-1405a QSR - Deli &amp; Salads'!K31,'CC-02-1405c Newsstand'!K31,'CC-02-1400 Fast Casual Mexican'!K31,'CC-02-1210 Bistro w Bar'!K31,'C Vending'!K31)</f>
        <v>0</v>
      </c>
      <c r="L31" s="49">
        <f>SUM('A-204 Bar with Food'!L31,'R-212 Gift Shop'!L31,'R-214 Gourmet Market w Coffee'!L31,'R-217 Gourmet Coffee'!L31,'TC-01-1110 Convenience Retail'!L31,'CC-02-1405a QSR - Deli &amp; Salads'!L31,'CC-02-1405c Newsstand'!L31,'CC-02-1400 Fast Casual Mexican'!L31,'CC-02-1210 Bistro w Bar'!L31,'C Vending'!L31)</f>
        <v>0</v>
      </c>
      <c r="M31" s="49">
        <f>SUM('A-204 Bar with Food'!M31,'R-212 Gift Shop'!M31,'R-214 Gourmet Market w Coffee'!M31,'R-217 Gourmet Coffee'!M31,'TC-01-1110 Convenience Retail'!M31,'CC-02-1405a QSR - Deli &amp; Salads'!M31,'CC-02-1405c Newsstand'!M31,'CC-02-1400 Fast Casual Mexican'!M31,'CC-02-1210 Bistro w Bar'!M31,'C Vending'!M31)</f>
        <v>0</v>
      </c>
      <c r="N31" s="49">
        <f>SUM('A-204 Bar with Food'!N31,'R-212 Gift Shop'!N31,'R-214 Gourmet Market w Coffee'!N31,'R-217 Gourmet Coffee'!N31,'TC-01-1110 Convenience Retail'!N31,'CC-02-1405a QSR - Deli &amp; Salads'!N31,'CC-02-1405c Newsstand'!N31,'CC-02-1400 Fast Casual Mexican'!N31,'CC-02-1210 Bistro w Bar'!N31,'C Vending'!N31)</f>
        <v>0</v>
      </c>
      <c r="O31" s="49">
        <f>SUM('A-204 Bar with Food'!O31,'R-212 Gift Shop'!O31,'R-214 Gourmet Market w Coffee'!O31,'R-217 Gourmet Coffee'!O31,'TC-01-1110 Convenience Retail'!O31,'CC-02-1405a QSR - Deli &amp; Salads'!O31,'CC-02-1405c Newsstand'!O31,'CC-02-1400 Fast Casual Mexican'!O31,'CC-02-1210 Bistro w Bar'!O31,'C Vending'!O31)</f>
        <v>0</v>
      </c>
      <c r="P31" s="12">
        <f>SUM(C31:O31)</f>
        <v>0</v>
      </c>
    </row>
    <row r="32" spans="2:16" x14ac:dyDescent="0.3">
      <c r="B32" s="2" t="s">
        <v>21</v>
      </c>
      <c r="C32" s="49">
        <f>SUM('A-204 Bar with Food'!C32,'R-212 Gift Shop'!C32,'R-214 Gourmet Market w Coffee'!C32,'R-217 Gourmet Coffee'!C32,'TC-01-1110 Convenience Retail'!C32,'CC-02-1405a QSR - Deli &amp; Salads'!C32,'CC-02-1405c Newsstand'!C32,'CC-02-1400 Fast Casual Mexican'!C32,'CC-02-1210 Bistro w Bar'!C32,'C Vending'!C32)</f>
        <v>0</v>
      </c>
      <c r="D32" s="49">
        <f>SUM('A-204 Bar with Food'!D32,'R-212 Gift Shop'!D32,'R-214 Gourmet Market w Coffee'!D32,'R-217 Gourmet Coffee'!D32,'TC-01-1110 Convenience Retail'!D32,'CC-02-1405a QSR - Deli &amp; Salads'!D32,'CC-02-1405c Newsstand'!D32,'CC-02-1400 Fast Casual Mexican'!D32,'CC-02-1210 Bistro w Bar'!D32,'C Vending'!D32)</f>
        <v>0</v>
      </c>
      <c r="E32" s="49">
        <f>SUM('A-204 Bar with Food'!E32,'R-212 Gift Shop'!E32,'R-214 Gourmet Market w Coffee'!E32,'R-217 Gourmet Coffee'!E32,'TC-01-1110 Convenience Retail'!E32,'CC-02-1405a QSR - Deli &amp; Salads'!E32,'CC-02-1405c Newsstand'!E32,'CC-02-1400 Fast Casual Mexican'!E32,'CC-02-1210 Bistro w Bar'!E32,'C Vending'!E32)</f>
        <v>0</v>
      </c>
      <c r="F32" s="49">
        <f>SUM('A-204 Bar with Food'!F32,'R-212 Gift Shop'!F32,'R-214 Gourmet Market w Coffee'!F32,'R-217 Gourmet Coffee'!F32,'TC-01-1110 Convenience Retail'!F32,'CC-02-1405a QSR - Deli &amp; Salads'!F32,'CC-02-1405c Newsstand'!F32,'CC-02-1400 Fast Casual Mexican'!F32,'CC-02-1210 Bistro w Bar'!F32,'C Vending'!F32)</f>
        <v>0</v>
      </c>
      <c r="G32" s="49">
        <f>SUM('A-204 Bar with Food'!G32,'R-212 Gift Shop'!G32,'R-214 Gourmet Market w Coffee'!G32,'R-217 Gourmet Coffee'!G32,'TC-01-1110 Convenience Retail'!G32,'CC-02-1405a QSR - Deli &amp; Salads'!G32,'CC-02-1405c Newsstand'!G32,'CC-02-1400 Fast Casual Mexican'!G32,'CC-02-1210 Bistro w Bar'!G32,'C Vending'!G32)</f>
        <v>0</v>
      </c>
      <c r="H32" s="49">
        <f>SUM('A-204 Bar with Food'!H32,'R-212 Gift Shop'!H32,'R-214 Gourmet Market w Coffee'!H32,'R-217 Gourmet Coffee'!H32,'TC-01-1110 Convenience Retail'!H32,'CC-02-1405a QSR - Deli &amp; Salads'!H32,'CC-02-1405c Newsstand'!H32,'CC-02-1400 Fast Casual Mexican'!H32,'CC-02-1210 Bistro w Bar'!H32,'C Vending'!H32)</f>
        <v>0</v>
      </c>
      <c r="I32" s="49">
        <f>SUM('A-204 Bar with Food'!I32,'R-212 Gift Shop'!I32,'R-214 Gourmet Market w Coffee'!I32,'R-217 Gourmet Coffee'!I32,'TC-01-1110 Convenience Retail'!I32,'CC-02-1405a QSR - Deli &amp; Salads'!I32,'CC-02-1405c Newsstand'!I32,'CC-02-1400 Fast Casual Mexican'!I32,'CC-02-1210 Bistro w Bar'!I32,'C Vending'!I32)</f>
        <v>0</v>
      </c>
      <c r="J32" s="49">
        <f>SUM('A-204 Bar with Food'!J32,'R-212 Gift Shop'!J32,'R-214 Gourmet Market w Coffee'!J32,'R-217 Gourmet Coffee'!J32,'TC-01-1110 Convenience Retail'!J32,'CC-02-1405a QSR - Deli &amp; Salads'!J32,'CC-02-1405c Newsstand'!J32,'CC-02-1400 Fast Casual Mexican'!J32,'CC-02-1210 Bistro w Bar'!J32,'C Vending'!J32)</f>
        <v>0</v>
      </c>
      <c r="K32" s="49">
        <f>SUM('A-204 Bar with Food'!K32,'R-212 Gift Shop'!K32,'R-214 Gourmet Market w Coffee'!K32,'R-217 Gourmet Coffee'!K32,'TC-01-1110 Convenience Retail'!K32,'CC-02-1405a QSR - Deli &amp; Salads'!K32,'CC-02-1405c Newsstand'!K32,'CC-02-1400 Fast Casual Mexican'!K32,'CC-02-1210 Bistro w Bar'!K32,'C Vending'!K32)</f>
        <v>0</v>
      </c>
      <c r="L32" s="49">
        <f>SUM('A-204 Bar with Food'!L32,'R-212 Gift Shop'!L32,'R-214 Gourmet Market w Coffee'!L32,'R-217 Gourmet Coffee'!L32,'TC-01-1110 Convenience Retail'!L32,'CC-02-1405a QSR - Deli &amp; Salads'!L32,'CC-02-1405c Newsstand'!L32,'CC-02-1400 Fast Casual Mexican'!L32,'CC-02-1210 Bistro w Bar'!L32,'C Vending'!L32)</f>
        <v>0</v>
      </c>
      <c r="M32" s="49">
        <f>SUM('A-204 Bar with Food'!M32,'R-212 Gift Shop'!M32,'R-214 Gourmet Market w Coffee'!M32,'R-217 Gourmet Coffee'!M32,'TC-01-1110 Convenience Retail'!M32,'CC-02-1405a QSR - Deli &amp; Salads'!M32,'CC-02-1405c Newsstand'!M32,'CC-02-1400 Fast Casual Mexican'!M32,'CC-02-1210 Bistro w Bar'!M32,'C Vending'!M32)</f>
        <v>0</v>
      </c>
      <c r="N32" s="49">
        <f>SUM('A-204 Bar with Food'!N32,'R-212 Gift Shop'!N32,'R-214 Gourmet Market w Coffee'!N32,'R-217 Gourmet Coffee'!N32,'TC-01-1110 Convenience Retail'!N32,'CC-02-1405a QSR - Deli &amp; Salads'!N32,'CC-02-1405c Newsstand'!N32,'CC-02-1400 Fast Casual Mexican'!N32,'CC-02-1210 Bistro w Bar'!N32,'C Vending'!N32)</f>
        <v>0</v>
      </c>
      <c r="O32" s="49">
        <f>SUM('A-204 Bar with Food'!O32,'R-212 Gift Shop'!O32,'R-214 Gourmet Market w Coffee'!O32,'R-217 Gourmet Coffee'!O32,'TC-01-1110 Convenience Retail'!O32,'CC-02-1405a QSR - Deli &amp; Salads'!O32,'CC-02-1405c Newsstand'!O32,'CC-02-1400 Fast Casual Mexican'!O32,'CC-02-1210 Bistro w Bar'!O32,'C Vending'!O32)</f>
        <v>0</v>
      </c>
      <c r="P32" s="12">
        <f>SUM(C32:O32)</f>
        <v>0</v>
      </c>
    </row>
    <row r="33" spans="1:17" x14ac:dyDescent="0.3">
      <c r="B33" s="2" t="s">
        <v>20</v>
      </c>
      <c r="C33" s="49">
        <f>SUM('A-204 Bar with Food'!C33,'R-212 Gift Shop'!C33,'R-214 Gourmet Market w Coffee'!C33,'R-217 Gourmet Coffee'!C33,'TC-01-1110 Convenience Retail'!C33,'CC-02-1405a QSR - Deli &amp; Salads'!C33,'CC-02-1405c Newsstand'!C33,'CC-02-1400 Fast Casual Mexican'!C33,'CC-02-1210 Bistro w Bar'!C33,'C Vending'!C33)</f>
        <v>0</v>
      </c>
      <c r="D33" s="49">
        <f>SUM('A-204 Bar with Food'!D33,'R-212 Gift Shop'!D33,'R-214 Gourmet Market w Coffee'!D33,'R-217 Gourmet Coffee'!D33,'TC-01-1110 Convenience Retail'!D33,'CC-02-1405a QSR - Deli &amp; Salads'!D33,'CC-02-1405c Newsstand'!D33,'CC-02-1400 Fast Casual Mexican'!D33,'CC-02-1210 Bistro w Bar'!D33,'C Vending'!D33)</f>
        <v>0</v>
      </c>
      <c r="E33" s="49">
        <f>SUM('A-204 Bar with Food'!E33,'R-212 Gift Shop'!E33,'R-214 Gourmet Market w Coffee'!E33,'R-217 Gourmet Coffee'!E33,'TC-01-1110 Convenience Retail'!E33,'CC-02-1405a QSR - Deli &amp; Salads'!E33,'CC-02-1405c Newsstand'!E33,'CC-02-1400 Fast Casual Mexican'!E33,'CC-02-1210 Bistro w Bar'!E33,'C Vending'!E33)</f>
        <v>0</v>
      </c>
      <c r="F33" s="49">
        <f>SUM('A-204 Bar with Food'!F33,'R-212 Gift Shop'!F33,'R-214 Gourmet Market w Coffee'!F33,'R-217 Gourmet Coffee'!F33,'TC-01-1110 Convenience Retail'!F33,'CC-02-1405a QSR - Deli &amp; Salads'!F33,'CC-02-1405c Newsstand'!F33,'CC-02-1400 Fast Casual Mexican'!F33,'CC-02-1210 Bistro w Bar'!F33,'C Vending'!F33)</f>
        <v>0</v>
      </c>
      <c r="G33" s="49">
        <f>SUM('A-204 Bar with Food'!G33,'R-212 Gift Shop'!G33,'R-214 Gourmet Market w Coffee'!G33,'R-217 Gourmet Coffee'!G33,'TC-01-1110 Convenience Retail'!G33,'CC-02-1405a QSR - Deli &amp; Salads'!G33,'CC-02-1405c Newsstand'!G33,'CC-02-1400 Fast Casual Mexican'!G33,'CC-02-1210 Bistro w Bar'!G33,'C Vending'!G33)</f>
        <v>0</v>
      </c>
      <c r="H33" s="49">
        <f>SUM('A-204 Bar with Food'!H33,'R-212 Gift Shop'!H33,'R-214 Gourmet Market w Coffee'!H33,'R-217 Gourmet Coffee'!H33,'TC-01-1110 Convenience Retail'!H33,'CC-02-1405a QSR - Deli &amp; Salads'!H33,'CC-02-1405c Newsstand'!H33,'CC-02-1400 Fast Casual Mexican'!H33,'CC-02-1210 Bistro w Bar'!H33,'C Vending'!H33)</f>
        <v>0</v>
      </c>
      <c r="I33" s="49">
        <f>SUM('A-204 Bar with Food'!I33,'R-212 Gift Shop'!I33,'R-214 Gourmet Market w Coffee'!I33,'R-217 Gourmet Coffee'!I33,'TC-01-1110 Convenience Retail'!I33,'CC-02-1405a QSR - Deli &amp; Salads'!I33,'CC-02-1405c Newsstand'!I33,'CC-02-1400 Fast Casual Mexican'!I33,'CC-02-1210 Bistro w Bar'!I33,'C Vending'!I33)</f>
        <v>0</v>
      </c>
      <c r="J33" s="49">
        <f>SUM('A-204 Bar with Food'!J33,'R-212 Gift Shop'!J33,'R-214 Gourmet Market w Coffee'!J33,'R-217 Gourmet Coffee'!J33,'TC-01-1110 Convenience Retail'!J33,'CC-02-1405a QSR - Deli &amp; Salads'!J33,'CC-02-1405c Newsstand'!J33,'CC-02-1400 Fast Casual Mexican'!J33,'CC-02-1210 Bistro w Bar'!J33,'C Vending'!J33)</f>
        <v>0</v>
      </c>
      <c r="K33" s="49">
        <f>SUM('A-204 Bar with Food'!K33,'R-212 Gift Shop'!K33,'R-214 Gourmet Market w Coffee'!K33,'R-217 Gourmet Coffee'!K33,'TC-01-1110 Convenience Retail'!K33,'CC-02-1405a QSR - Deli &amp; Salads'!K33,'CC-02-1405c Newsstand'!K33,'CC-02-1400 Fast Casual Mexican'!K33,'CC-02-1210 Bistro w Bar'!K33,'C Vending'!K33)</f>
        <v>0</v>
      </c>
      <c r="L33" s="49">
        <f>SUM('A-204 Bar with Food'!L33,'R-212 Gift Shop'!L33,'R-214 Gourmet Market w Coffee'!L33,'R-217 Gourmet Coffee'!L33,'TC-01-1110 Convenience Retail'!L33,'CC-02-1405a QSR - Deli &amp; Salads'!L33,'CC-02-1405c Newsstand'!L33,'CC-02-1400 Fast Casual Mexican'!L33,'CC-02-1210 Bistro w Bar'!L33,'C Vending'!L33)</f>
        <v>0</v>
      </c>
      <c r="M33" s="49">
        <f>SUM('A-204 Bar with Food'!M33,'R-212 Gift Shop'!M33,'R-214 Gourmet Market w Coffee'!M33,'R-217 Gourmet Coffee'!M33,'TC-01-1110 Convenience Retail'!M33,'CC-02-1405a QSR - Deli &amp; Salads'!M33,'CC-02-1405c Newsstand'!M33,'CC-02-1400 Fast Casual Mexican'!M33,'CC-02-1210 Bistro w Bar'!M33,'C Vending'!M33)</f>
        <v>0</v>
      </c>
      <c r="N33" s="49">
        <f>SUM('A-204 Bar with Food'!N33,'R-212 Gift Shop'!N33,'R-214 Gourmet Market w Coffee'!N33,'R-217 Gourmet Coffee'!N33,'TC-01-1110 Convenience Retail'!N33,'CC-02-1405a QSR - Deli &amp; Salads'!N33,'CC-02-1405c Newsstand'!N33,'CC-02-1400 Fast Casual Mexican'!N33,'CC-02-1210 Bistro w Bar'!N33,'C Vending'!N33)</f>
        <v>0</v>
      </c>
      <c r="O33" s="49">
        <f>SUM('A-204 Bar with Food'!O33,'R-212 Gift Shop'!O33,'R-214 Gourmet Market w Coffee'!O33,'R-217 Gourmet Coffee'!O33,'TC-01-1110 Convenience Retail'!O33,'CC-02-1405a QSR - Deli &amp; Salads'!O33,'CC-02-1405c Newsstand'!O33,'CC-02-1400 Fast Casual Mexican'!O33,'CC-02-1210 Bistro w Bar'!O33,'C Vending'!O33)</f>
        <v>0</v>
      </c>
      <c r="P33" s="12">
        <f>SUM(C33:O33)</f>
        <v>0</v>
      </c>
    </row>
    <row r="34" spans="1:17" x14ac:dyDescent="0.3">
      <c r="B34" s="2" t="s">
        <v>34</v>
      </c>
      <c r="C34" s="49">
        <f>SUM('A-204 Bar with Food'!C34,'R-212 Gift Shop'!C34,'R-214 Gourmet Market w Coffee'!C34,'R-217 Gourmet Coffee'!C34,'TC-01-1110 Convenience Retail'!C34,'CC-02-1405a QSR - Deli &amp; Salads'!C34,'CC-02-1405c Newsstand'!C34,'CC-02-1400 Fast Casual Mexican'!C34,'CC-02-1210 Bistro w Bar'!C34,'C Vending'!C34)</f>
        <v>0</v>
      </c>
      <c r="D34" s="49">
        <f>SUM('A-204 Bar with Food'!D34,'R-212 Gift Shop'!D34,'R-214 Gourmet Market w Coffee'!D34,'R-217 Gourmet Coffee'!D34,'TC-01-1110 Convenience Retail'!D34,'CC-02-1405a QSR - Deli &amp; Salads'!D34,'CC-02-1405c Newsstand'!D34,'CC-02-1400 Fast Casual Mexican'!D34,'CC-02-1210 Bistro w Bar'!D34,'C Vending'!D34)</f>
        <v>0</v>
      </c>
      <c r="E34" s="49">
        <f>SUM('A-204 Bar with Food'!E34,'R-212 Gift Shop'!E34,'R-214 Gourmet Market w Coffee'!E34,'R-217 Gourmet Coffee'!E34,'TC-01-1110 Convenience Retail'!E34,'CC-02-1405a QSR - Deli &amp; Salads'!E34,'CC-02-1405c Newsstand'!E34,'CC-02-1400 Fast Casual Mexican'!E34,'CC-02-1210 Bistro w Bar'!E34,'C Vending'!E34)</f>
        <v>0</v>
      </c>
      <c r="F34" s="49">
        <f>SUM('A-204 Bar with Food'!F34,'R-212 Gift Shop'!F34,'R-214 Gourmet Market w Coffee'!F34,'R-217 Gourmet Coffee'!F34,'TC-01-1110 Convenience Retail'!F34,'CC-02-1405a QSR - Deli &amp; Salads'!F34,'CC-02-1405c Newsstand'!F34,'CC-02-1400 Fast Casual Mexican'!F34,'CC-02-1210 Bistro w Bar'!F34,'C Vending'!F34)</f>
        <v>0</v>
      </c>
      <c r="G34" s="49">
        <f>SUM('A-204 Bar with Food'!G34,'R-212 Gift Shop'!G34,'R-214 Gourmet Market w Coffee'!G34,'R-217 Gourmet Coffee'!G34,'TC-01-1110 Convenience Retail'!G34,'CC-02-1405a QSR - Deli &amp; Salads'!G34,'CC-02-1405c Newsstand'!G34,'CC-02-1400 Fast Casual Mexican'!G34,'CC-02-1210 Bistro w Bar'!G34,'C Vending'!G34)</f>
        <v>0</v>
      </c>
      <c r="H34" s="49">
        <f>SUM('A-204 Bar with Food'!H34,'R-212 Gift Shop'!H34,'R-214 Gourmet Market w Coffee'!H34,'R-217 Gourmet Coffee'!H34,'TC-01-1110 Convenience Retail'!H34,'CC-02-1405a QSR - Deli &amp; Salads'!H34,'CC-02-1405c Newsstand'!H34,'CC-02-1400 Fast Casual Mexican'!H34,'CC-02-1210 Bistro w Bar'!H34,'C Vending'!H34)</f>
        <v>0</v>
      </c>
      <c r="I34" s="49">
        <f>SUM('A-204 Bar with Food'!I34,'R-212 Gift Shop'!I34,'R-214 Gourmet Market w Coffee'!I34,'R-217 Gourmet Coffee'!I34,'TC-01-1110 Convenience Retail'!I34,'CC-02-1405a QSR - Deli &amp; Salads'!I34,'CC-02-1405c Newsstand'!I34,'CC-02-1400 Fast Casual Mexican'!I34,'CC-02-1210 Bistro w Bar'!I34,'C Vending'!I34)</f>
        <v>0</v>
      </c>
      <c r="J34" s="49">
        <f>SUM('A-204 Bar with Food'!J34,'R-212 Gift Shop'!J34,'R-214 Gourmet Market w Coffee'!J34,'R-217 Gourmet Coffee'!J34,'TC-01-1110 Convenience Retail'!J34,'CC-02-1405a QSR - Deli &amp; Salads'!J34,'CC-02-1405c Newsstand'!J34,'CC-02-1400 Fast Casual Mexican'!J34,'CC-02-1210 Bistro w Bar'!J34,'C Vending'!J34)</f>
        <v>0</v>
      </c>
      <c r="K34" s="49">
        <f>SUM('A-204 Bar with Food'!K34,'R-212 Gift Shop'!K34,'R-214 Gourmet Market w Coffee'!K34,'R-217 Gourmet Coffee'!K34,'TC-01-1110 Convenience Retail'!K34,'CC-02-1405a QSR - Deli &amp; Salads'!K34,'CC-02-1405c Newsstand'!K34,'CC-02-1400 Fast Casual Mexican'!K34,'CC-02-1210 Bistro w Bar'!K34,'C Vending'!K34)</f>
        <v>0</v>
      </c>
      <c r="L34" s="49">
        <f>SUM('A-204 Bar with Food'!L34,'R-212 Gift Shop'!L34,'R-214 Gourmet Market w Coffee'!L34,'R-217 Gourmet Coffee'!L34,'TC-01-1110 Convenience Retail'!L34,'CC-02-1405a QSR - Deli &amp; Salads'!L34,'CC-02-1405c Newsstand'!L34,'CC-02-1400 Fast Casual Mexican'!L34,'CC-02-1210 Bistro w Bar'!L34,'C Vending'!L34)</f>
        <v>0</v>
      </c>
      <c r="M34" s="49">
        <f>SUM('A-204 Bar with Food'!M34,'R-212 Gift Shop'!M34,'R-214 Gourmet Market w Coffee'!M34,'R-217 Gourmet Coffee'!M34,'TC-01-1110 Convenience Retail'!M34,'CC-02-1405a QSR - Deli &amp; Salads'!M34,'CC-02-1405c Newsstand'!M34,'CC-02-1400 Fast Casual Mexican'!M34,'CC-02-1210 Bistro w Bar'!M34,'C Vending'!M34)</f>
        <v>0</v>
      </c>
      <c r="N34" s="49">
        <f>SUM('A-204 Bar with Food'!N34,'R-212 Gift Shop'!N34,'R-214 Gourmet Market w Coffee'!N34,'R-217 Gourmet Coffee'!N34,'TC-01-1110 Convenience Retail'!N34,'CC-02-1405a QSR - Deli &amp; Salads'!N34,'CC-02-1405c Newsstand'!N34,'CC-02-1400 Fast Casual Mexican'!N34,'CC-02-1210 Bistro w Bar'!N34,'C Vending'!N34)</f>
        <v>0</v>
      </c>
      <c r="O34" s="49">
        <f>SUM('A-204 Bar with Food'!O34,'R-212 Gift Shop'!O34,'R-214 Gourmet Market w Coffee'!O34,'R-217 Gourmet Coffee'!O34,'TC-01-1110 Convenience Retail'!O34,'CC-02-1405a QSR - Deli &amp; Salads'!O34,'CC-02-1405c Newsstand'!O34,'CC-02-1400 Fast Casual Mexican'!O34,'CC-02-1210 Bistro w Bar'!O34,'C Vending'!O34)</f>
        <v>0</v>
      </c>
      <c r="P34" s="12">
        <f t="shared" ref="P34:P38" si="13">SUM(C34:O34)</f>
        <v>0</v>
      </c>
    </row>
    <row r="35" spans="1:17" x14ac:dyDescent="0.3">
      <c r="B35" s="2" t="s">
        <v>33</v>
      </c>
      <c r="C35" s="49">
        <f>SUM('A-204 Bar with Food'!C35,'R-212 Gift Shop'!C35,'R-214 Gourmet Market w Coffee'!C35,'R-217 Gourmet Coffee'!C35,'TC-01-1110 Convenience Retail'!C35,'CC-02-1405a QSR - Deli &amp; Salads'!C35,'CC-02-1405c Newsstand'!C35,'CC-02-1400 Fast Casual Mexican'!C35,'CC-02-1210 Bistro w Bar'!C35,'C Vending'!C35)</f>
        <v>0</v>
      </c>
      <c r="D35" s="49">
        <f>SUM('A-204 Bar with Food'!D35,'R-212 Gift Shop'!D35,'R-214 Gourmet Market w Coffee'!D35,'R-217 Gourmet Coffee'!D35,'TC-01-1110 Convenience Retail'!D35,'CC-02-1405a QSR - Deli &amp; Salads'!D35,'CC-02-1405c Newsstand'!D35,'CC-02-1400 Fast Casual Mexican'!D35,'CC-02-1210 Bistro w Bar'!D35,'C Vending'!D35)</f>
        <v>0</v>
      </c>
      <c r="E35" s="49">
        <f>SUM('A-204 Bar with Food'!E35,'R-212 Gift Shop'!E35,'R-214 Gourmet Market w Coffee'!E35,'R-217 Gourmet Coffee'!E35,'TC-01-1110 Convenience Retail'!E35,'CC-02-1405a QSR - Deli &amp; Salads'!E35,'CC-02-1405c Newsstand'!E35,'CC-02-1400 Fast Casual Mexican'!E35,'CC-02-1210 Bistro w Bar'!E35,'C Vending'!E35)</f>
        <v>0</v>
      </c>
      <c r="F35" s="49">
        <f>SUM('A-204 Bar with Food'!F35,'R-212 Gift Shop'!F35,'R-214 Gourmet Market w Coffee'!F35,'R-217 Gourmet Coffee'!F35,'TC-01-1110 Convenience Retail'!F35,'CC-02-1405a QSR - Deli &amp; Salads'!F35,'CC-02-1405c Newsstand'!F35,'CC-02-1400 Fast Casual Mexican'!F35,'CC-02-1210 Bistro w Bar'!F35,'C Vending'!F35)</f>
        <v>0</v>
      </c>
      <c r="G35" s="49">
        <f>SUM('A-204 Bar with Food'!G35,'R-212 Gift Shop'!G35,'R-214 Gourmet Market w Coffee'!G35,'R-217 Gourmet Coffee'!G35,'TC-01-1110 Convenience Retail'!G35,'CC-02-1405a QSR - Deli &amp; Salads'!G35,'CC-02-1405c Newsstand'!G35,'CC-02-1400 Fast Casual Mexican'!G35,'CC-02-1210 Bistro w Bar'!G35,'C Vending'!G35)</f>
        <v>0</v>
      </c>
      <c r="H35" s="49">
        <f>SUM('A-204 Bar with Food'!H35,'R-212 Gift Shop'!H35,'R-214 Gourmet Market w Coffee'!H35,'R-217 Gourmet Coffee'!H35,'TC-01-1110 Convenience Retail'!H35,'CC-02-1405a QSR - Deli &amp; Salads'!H35,'CC-02-1405c Newsstand'!H35,'CC-02-1400 Fast Casual Mexican'!H35,'CC-02-1210 Bistro w Bar'!H35,'C Vending'!H35)</f>
        <v>0</v>
      </c>
      <c r="I35" s="49">
        <f>SUM('A-204 Bar with Food'!I35,'R-212 Gift Shop'!I35,'R-214 Gourmet Market w Coffee'!I35,'R-217 Gourmet Coffee'!I35,'TC-01-1110 Convenience Retail'!I35,'CC-02-1405a QSR - Deli &amp; Salads'!I35,'CC-02-1405c Newsstand'!I35,'CC-02-1400 Fast Casual Mexican'!I35,'CC-02-1210 Bistro w Bar'!I35,'C Vending'!I35)</f>
        <v>0</v>
      </c>
      <c r="J35" s="49">
        <f>SUM('A-204 Bar with Food'!J35,'R-212 Gift Shop'!J35,'R-214 Gourmet Market w Coffee'!J35,'R-217 Gourmet Coffee'!J35,'TC-01-1110 Convenience Retail'!J35,'CC-02-1405a QSR - Deli &amp; Salads'!J35,'CC-02-1405c Newsstand'!J35,'CC-02-1400 Fast Casual Mexican'!J35,'CC-02-1210 Bistro w Bar'!J35,'C Vending'!J35)</f>
        <v>0</v>
      </c>
      <c r="K35" s="49">
        <f>SUM('A-204 Bar with Food'!K35,'R-212 Gift Shop'!K35,'R-214 Gourmet Market w Coffee'!K35,'R-217 Gourmet Coffee'!K35,'TC-01-1110 Convenience Retail'!K35,'CC-02-1405a QSR - Deli &amp; Salads'!K35,'CC-02-1405c Newsstand'!K35,'CC-02-1400 Fast Casual Mexican'!K35,'CC-02-1210 Bistro w Bar'!K35,'C Vending'!K35)</f>
        <v>0</v>
      </c>
      <c r="L35" s="49">
        <f>SUM('A-204 Bar with Food'!L35,'R-212 Gift Shop'!L35,'R-214 Gourmet Market w Coffee'!L35,'R-217 Gourmet Coffee'!L35,'TC-01-1110 Convenience Retail'!L35,'CC-02-1405a QSR - Deli &amp; Salads'!L35,'CC-02-1405c Newsstand'!L35,'CC-02-1400 Fast Casual Mexican'!L35,'CC-02-1210 Bistro w Bar'!L35,'C Vending'!L35)</f>
        <v>0</v>
      </c>
      <c r="M35" s="49">
        <f>SUM('A-204 Bar with Food'!M35,'R-212 Gift Shop'!M35,'R-214 Gourmet Market w Coffee'!M35,'R-217 Gourmet Coffee'!M35,'TC-01-1110 Convenience Retail'!M35,'CC-02-1405a QSR - Deli &amp; Salads'!M35,'CC-02-1405c Newsstand'!M35,'CC-02-1400 Fast Casual Mexican'!M35,'CC-02-1210 Bistro w Bar'!M35,'C Vending'!M35)</f>
        <v>0</v>
      </c>
      <c r="N35" s="49">
        <f>SUM('A-204 Bar with Food'!N35,'R-212 Gift Shop'!N35,'R-214 Gourmet Market w Coffee'!N35,'R-217 Gourmet Coffee'!N35,'TC-01-1110 Convenience Retail'!N35,'CC-02-1405a QSR - Deli &amp; Salads'!N35,'CC-02-1405c Newsstand'!N35,'CC-02-1400 Fast Casual Mexican'!N35,'CC-02-1210 Bistro w Bar'!N35,'C Vending'!N35)</f>
        <v>0</v>
      </c>
      <c r="O35" s="49">
        <f>SUM('A-204 Bar with Food'!O35,'R-212 Gift Shop'!O35,'R-214 Gourmet Market w Coffee'!O35,'R-217 Gourmet Coffee'!O35,'TC-01-1110 Convenience Retail'!O35,'CC-02-1405a QSR - Deli &amp; Salads'!O35,'CC-02-1405c Newsstand'!O35,'CC-02-1400 Fast Casual Mexican'!O35,'CC-02-1210 Bistro w Bar'!O35,'C Vending'!O35)</f>
        <v>0</v>
      </c>
      <c r="P35" s="12">
        <f t="shared" si="13"/>
        <v>0</v>
      </c>
    </row>
    <row r="36" spans="1:17" x14ac:dyDescent="0.3">
      <c r="B36" s="2" t="s">
        <v>18</v>
      </c>
      <c r="C36" s="49">
        <f>SUM('A-204 Bar with Food'!C36,'R-212 Gift Shop'!C36,'R-214 Gourmet Market w Coffee'!C36,'R-217 Gourmet Coffee'!C36,'TC-01-1110 Convenience Retail'!C36,'CC-02-1405a QSR - Deli &amp; Salads'!C36,'CC-02-1405c Newsstand'!C36,'CC-02-1400 Fast Casual Mexican'!C36,'CC-02-1210 Bistro w Bar'!C36,'C Vending'!C36)</f>
        <v>0</v>
      </c>
      <c r="D36" s="49">
        <f>SUM('A-204 Bar with Food'!D36,'R-212 Gift Shop'!D36,'R-214 Gourmet Market w Coffee'!D36,'R-217 Gourmet Coffee'!D36,'TC-01-1110 Convenience Retail'!D36,'CC-02-1405a QSR - Deli &amp; Salads'!D36,'CC-02-1405c Newsstand'!D36,'CC-02-1400 Fast Casual Mexican'!D36,'CC-02-1210 Bistro w Bar'!D36,'C Vending'!D36)</f>
        <v>0</v>
      </c>
      <c r="E36" s="49">
        <f>SUM('A-204 Bar with Food'!E36,'R-212 Gift Shop'!E36,'R-214 Gourmet Market w Coffee'!E36,'R-217 Gourmet Coffee'!E36,'TC-01-1110 Convenience Retail'!E36,'CC-02-1405a QSR - Deli &amp; Salads'!E36,'CC-02-1405c Newsstand'!E36,'CC-02-1400 Fast Casual Mexican'!E36,'CC-02-1210 Bistro w Bar'!E36,'C Vending'!E36)</f>
        <v>0</v>
      </c>
      <c r="F36" s="49">
        <f>SUM('A-204 Bar with Food'!F36,'R-212 Gift Shop'!F36,'R-214 Gourmet Market w Coffee'!F36,'R-217 Gourmet Coffee'!F36,'TC-01-1110 Convenience Retail'!F36,'CC-02-1405a QSR - Deli &amp; Salads'!F36,'CC-02-1405c Newsstand'!F36,'CC-02-1400 Fast Casual Mexican'!F36,'CC-02-1210 Bistro w Bar'!F36,'C Vending'!F36)</f>
        <v>0</v>
      </c>
      <c r="G36" s="49">
        <f>SUM('A-204 Bar with Food'!G36,'R-212 Gift Shop'!G36,'R-214 Gourmet Market w Coffee'!G36,'R-217 Gourmet Coffee'!G36,'TC-01-1110 Convenience Retail'!G36,'CC-02-1405a QSR - Deli &amp; Salads'!G36,'CC-02-1405c Newsstand'!G36,'CC-02-1400 Fast Casual Mexican'!G36,'CC-02-1210 Bistro w Bar'!G36,'C Vending'!G36)</f>
        <v>0</v>
      </c>
      <c r="H36" s="49">
        <f>SUM('A-204 Bar with Food'!H36,'R-212 Gift Shop'!H36,'R-214 Gourmet Market w Coffee'!H36,'R-217 Gourmet Coffee'!H36,'TC-01-1110 Convenience Retail'!H36,'CC-02-1405a QSR - Deli &amp; Salads'!H36,'CC-02-1405c Newsstand'!H36,'CC-02-1400 Fast Casual Mexican'!H36,'CC-02-1210 Bistro w Bar'!H36,'C Vending'!H36)</f>
        <v>0</v>
      </c>
      <c r="I36" s="49">
        <f>SUM('A-204 Bar with Food'!I36,'R-212 Gift Shop'!I36,'R-214 Gourmet Market w Coffee'!I36,'R-217 Gourmet Coffee'!I36,'TC-01-1110 Convenience Retail'!I36,'CC-02-1405a QSR - Deli &amp; Salads'!I36,'CC-02-1405c Newsstand'!I36,'CC-02-1400 Fast Casual Mexican'!I36,'CC-02-1210 Bistro w Bar'!I36,'C Vending'!I36)</f>
        <v>0</v>
      </c>
      <c r="J36" s="49">
        <f>SUM('A-204 Bar with Food'!J36,'R-212 Gift Shop'!J36,'R-214 Gourmet Market w Coffee'!J36,'R-217 Gourmet Coffee'!J36,'TC-01-1110 Convenience Retail'!J36,'CC-02-1405a QSR - Deli &amp; Salads'!J36,'CC-02-1405c Newsstand'!J36,'CC-02-1400 Fast Casual Mexican'!J36,'CC-02-1210 Bistro w Bar'!J36,'C Vending'!J36)</f>
        <v>0</v>
      </c>
      <c r="K36" s="49">
        <f>SUM('A-204 Bar with Food'!K36,'R-212 Gift Shop'!K36,'R-214 Gourmet Market w Coffee'!K36,'R-217 Gourmet Coffee'!K36,'TC-01-1110 Convenience Retail'!K36,'CC-02-1405a QSR - Deli &amp; Salads'!K36,'CC-02-1405c Newsstand'!K36,'CC-02-1400 Fast Casual Mexican'!K36,'CC-02-1210 Bistro w Bar'!K36,'C Vending'!K36)</f>
        <v>0</v>
      </c>
      <c r="L36" s="49">
        <f>SUM('A-204 Bar with Food'!L36,'R-212 Gift Shop'!L36,'R-214 Gourmet Market w Coffee'!L36,'R-217 Gourmet Coffee'!L36,'TC-01-1110 Convenience Retail'!L36,'CC-02-1405a QSR - Deli &amp; Salads'!L36,'CC-02-1405c Newsstand'!L36,'CC-02-1400 Fast Casual Mexican'!L36,'CC-02-1210 Bistro w Bar'!L36,'C Vending'!L36)</f>
        <v>0</v>
      </c>
      <c r="M36" s="49">
        <f>SUM('A-204 Bar with Food'!M36,'R-212 Gift Shop'!M36,'R-214 Gourmet Market w Coffee'!M36,'R-217 Gourmet Coffee'!M36,'TC-01-1110 Convenience Retail'!M36,'CC-02-1405a QSR - Deli &amp; Salads'!M36,'CC-02-1405c Newsstand'!M36,'CC-02-1400 Fast Casual Mexican'!M36,'CC-02-1210 Bistro w Bar'!M36,'C Vending'!M36)</f>
        <v>0</v>
      </c>
      <c r="N36" s="49">
        <f>SUM('A-204 Bar with Food'!N36,'R-212 Gift Shop'!N36,'R-214 Gourmet Market w Coffee'!N36,'R-217 Gourmet Coffee'!N36,'TC-01-1110 Convenience Retail'!N36,'CC-02-1405a QSR - Deli &amp; Salads'!N36,'CC-02-1405c Newsstand'!N36,'CC-02-1400 Fast Casual Mexican'!N36,'CC-02-1210 Bistro w Bar'!N36,'C Vending'!N36)</f>
        <v>0</v>
      </c>
      <c r="O36" s="49">
        <f>SUM('A-204 Bar with Food'!O36,'R-212 Gift Shop'!O36,'R-214 Gourmet Market w Coffee'!O36,'R-217 Gourmet Coffee'!O36,'TC-01-1110 Convenience Retail'!O36,'CC-02-1405a QSR - Deli &amp; Salads'!O36,'CC-02-1405c Newsstand'!O36,'CC-02-1400 Fast Casual Mexican'!O36,'CC-02-1210 Bistro w Bar'!O36,'C Vending'!O36)</f>
        <v>0</v>
      </c>
      <c r="P36" s="12">
        <f t="shared" si="13"/>
        <v>0</v>
      </c>
    </row>
    <row r="37" spans="1:17" x14ac:dyDescent="0.3">
      <c r="B37" s="2" t="s">
        <v>29</v>
      </c>
      <c r="C37" s="49">
        <f>SUM('A-204 Bar with Food'!C37,'R-212 Gift Shop'!C37,'R-214 Gourmet Market w Coffee'!C37,'R-217 Gourmet Coffee'!C37,'TC-01-1110 Convenience Retail'!C37,'CC-02-1405a QSR - Deli &amp; Salads'!C37,'CC-02-1405c Newsstand'!C37,'CC-02-1400 Fast Casual Mexican'!C37,'CC-02-1210 Bistro w Bar'!C37,'C Vending'!C37)</f>
        <v>0</v>
      </c>
      <c r="D37" s="49">
        <f>SUM('A-204 Bar with Food'!D37,'R-212 Gift Shop'!D37,'R-214 Gourmet Market w Coffee'!D37,'R-217 Gourmet Coffee'!D37,'TC-01-1110 Convenience Retail'!D37,'CC-02-1405a QSR - Deli &amp; Salads'!D37,'CC-02-1405c Newsstand'!D37,'CC-02-1400 Fast Casual Mexican'!D37,'CC-02-1210 Bistro w Bar'!D37,'C Vending'!D37)</f>
        <v>0</v>
      </c>
      <c r="E37" s="49">
        <f>SUM('A-204 Bar with Food'!E37,'R-212 Gift Shop'!E37,'R-214 Gourmet Market w Coffee'!E37,'R-217 Gourmet Coffee'!E37,'TC-01-1110 Convenience Retail'!E37,'CC-02-1405a QSR - Deli &amp; Salads'!E37,'CC-02-1405c Newsstand'!E37,'CC-02-1400 Fast Casual Mexican'!E37,'CC-02-1210 Bistro w Bar'!E37,'C Vending'!E37)</f>
        <v>0</v>
      </c>
      <c r="F37" s="49">
        <f>SUM('A-204 Bar with Food'!F37,'R-212 Gift Shop'!F37,'R-214 Gourmet Market w Coffee'!F37,'R-217 Gourmet Coffee'!F37,'TC-01-1110 Convenience Retail'!F37,'CC-02-1405a QSR - Deli &amp; Salads'!F37,'CC-02-1405c Newsstand'!F37,'CC-02-1400 Fast Casual Mexican'!F37,'CC-02-1210 Bistro w Bar'!F37,'C Vending'!F37)</f>
        <v>0</v>
      </c>
      <c r="G37" s="49">
        <f>SUM('A-204 Bar with Food'!G37,'R-212 Gift Shop'!G37,'R-214 Gourmet Market w Coffee'!G37,'R-217 Gourmet Coffee'!G37,'TC-01-1110 Convenience Retail'!G37,'CC-02-1405a QSR - Deli &amp; Salads'!G37,'CC-02-1405c Newsstand'!G37,'CC-02-1400 Fast Casual Mexican'!G37,'CC-02-1210 Bistro w Bar'!G37,'C Vending'!G37)</f>
        <v>0</v>
      </c>
      <c r="H37" s="49">
        <f>SUM('A-204 Bar with Food'!H37,'R-212 Gift Shop'!H37,'R-214 Gourmet Market w Coffee'!H37,'R-217 Gourmet Coffee'!H37,'TC-01-1110 Convenience Retail'!H37,'CC-02-1405a QSR - Deli &amp; Salads'!H37,'CC-02-1405c Newsstand'!H37,'CC-02-1400 Fast Casual Mexican'!H37,'CC-02-1210 Bistro w Bar'!H37,'C Vending'!H37)</f>
        <v>0</v>
      </c>
      <c r="I37" s="49">
        <f>SUM('A-204 Bar with Food'!I37,'R-212 Gift Shop'!I37,'R-214 Gourmet Market w Coffee'!I37,'R-217 Gourmet Coffee'!I37,'TC-01-1110 Convenience Retail'!I37,'CC-02-1405a QSR - Deli &amp; Salads'!I37,'CC-02-1405c Newsstand'!I37,'CC-02-1400 Fast Casual Mexican'!I37,'CC-02-1210 Bistro w Bar'!I37,'C Vending'!I37)</f>
        <v>0</v>
      </c>
      <c r="J37" s="49">
        <f>SUM('A-204 Bar with Food'!J37,'R-212 Gift Shop'!J37,'R-214 Gourmet Market w Coffee'!J37,'R-217 Gourmet Coffee'!J37,'TC-01-1110 Convenience Retail'!J37,'CC-02-1405a QSR - Deli &amp; Salads'!J37,'CC-02-1405c Newsstand'!J37,'CC-02-1400 Fast Casual Mexican'!J37,'CC-02-1210 Bistro w Bar'!J37,'C Vending'!J37)</f>
        <v>0</v>
      </c>
      <c r="K37" s="49">
        <f>SUM('A-204 Bar with Food'!K37,'R-212 Gift Shop'!K37,'R-214 Gourmet Market w Coffee'!K37,'R-217 Gourmet Coffee'!K37,'TC-01-1110 Convenience Retail'!K37,'CC-02-1405a QSR - Deli &amp; Salads'!K37,'CC-02-1405c Newsstand'!K37,'CC-02-1400 Fast Casual Mexican'!K37,'CC-02-1210 Bistro w Bar'!K37,'C Vending'!K37)</f>
        <v>0</v>
      </c>
      <c r="L37" s="49">
        <f>SUM('A-204 Bar with Food'!L37,'R-212 Gift Shop'!L37,'R-214 Gourmet Market w Coffee'!L37,'R-217 Gourmet Coffee'!L37,'TC-01-1110 Convenience Retail'!L37,'CC-02-1405a QSR - Deli &amp; Salads'!L37,'CC-02-1405c Newsstand'!L37,'CC-02-1400 Fast Casual Mexican'!L37,'CC-02-1210 Bistro w Bar'!L37,'C Vending'!L37)</f>
        <v>0</v>
      </c>
      <c r="M37" s="49">
        <f>SUM('A-204 Bar with Food'!M37,'R-212 Gift Shop'!M37,'R-214 Gourmet Market w Coffee'!M37,'R-217 Gourmet Coffee'!M37,'TC-01-1110 Convenience Retail'!M37,'CC-02-1405a QSR - Deli &amp; Salads'!M37,'CC-02-1405c Newsstand'!M37,'CC-02-1400 Fast Casual Mexican'!M37,'CC-02-1210 Bistro w Bar'!M37,'C Vending'!M37)</f>
        <v>0</v>
      </c>
      <c r="N37" s="49">
        <f>SUM('A-204 Bar with Food'!N37,'R-212 Gift Shop'!N37,'R-214 Gourmet Market w Coffee'!N37,'R-217 Gourmet Coffee'!N37,'TC-01-1110 Convenience Retail'!N37,'CC-02-1405a QSR - Deli &amp; Salads'!N37,'CC-02-1405c Newsstand'!N37,'CC-02-1400 Fast Casual Mexican'!N37,'CC-02-1210 Bistro w Bar'!N37,'C Vending'!N37)</f>
        <v>0</v>
      </c>
      <c r="O37" s="49">
        <f>SUM('A-204 Bar with Food'!O37,'R-212 Gift Shop'!O37,'R-214 Gourmet Market w Coffee'!O37,'R-217 Gourmet Coffee'!O37,'TC-01-1110 Convenience Retail'!O37,'CC-02-1405a QSR - Deli &amp; Salads'!O37,'CC-02-1405c Newsstand'!O37,'CC-02-1400 Fast Casual Mexican'!O37,'CC-02-1210 Bistro w Bar'!O37,'C Vending'!O37)</f>
        <v>0</v>
      </c>
      <c r="P37" s="12">
        <f t="shared" si="13"/>
        <v>0</v>
      </c>
    </row>
    <row r="38" spans="1:17" x14ac:dyDescent="0.3">
      <c r="B38" s="2" t="s">
        <v>19</v>
      </c>
      <c r="C38" s="49">
        <f>SUM('A-204 Bar with Food'!C38,'R-212 Gift Shop'!C38,'R-214 Gourmet Market w Coffee'!C38,'R-217 Gourmet Coffee'!C38,'TC-01-1110 Convenience Retail'!C38,'CC-02-1405a QSR - Deli &amp; Salads'!C38,'CC-02-1405c Newsstand'!C38,'CC-02-1400 Fast Casual Mexican'!C38,'CC-02-1210 Bistro w Bar'!C38,'C Vending'!C38)</f>
        <v>0</v>
      </c>
      <c r="D38" s="49">
        <f>SUM('A-204 Bar with Food'!D38,'R-212 Gift Shop'!D38,'R-214 Gourmet Market w Coffee'!D38,'R-217 Gourmet Coffee'!D38,'TC-01-1110 Convenience Retail'!D38,'CC-02-1405a QSR - Deli &amp; Salads'!D38,'CC-02-1405c Newsstand'!D38,'CC-02-1400 Fast Casual Mexican'!D38,'CC-02-1210 Bistro w Bar'!D38,'C Vending'!D38)</f>
        <v>0</v>
      </c>
      <c r="E38" s="49">
        <f>SUM('A-204 Bar with Food'!E38,'R-212 Gift Shop'!E38,'R-214 Gourmet Market w Coffee'!E38,'R-217 Gourmet Coffee'!E38,'TC-01-1110 Convenience Retail'!E38,'CC-02-1405a QSR - Deli &amp; Salads'!E38,'CC-02-1405c Newsstand'!E38,'CC-02-1400 Fast Casual Mexican'!E38,'CC-02-1210 Bistro w Bar'!E38,'C Vending'!E38)</f>
        <v>0</v>
      </c>
      <c r="F38" s="49">
        <f>SUM('A-204 Bar with Food'!F38,'R-212 Gift Shop'!F38,'R-214 Gourmet Market w Coffee'!F38,'R-217 Gourmet Coffee'!F38,'TC-01-1110 Convenience Retail'!F38,'CC-02-1405a QSR - Deli &amp; Salads'!F38,'CC-02-1405c Newsstand'!F38,'CC-02-1400 Fast Casual Mexican'!F38,'CC-02-1210 Bistro w Bar'!F38,'C Vending'!F38)</f>
        <v>0</v>
      </c>
      <c r="G38" s="49">
        <f>SUM('A-204 Bar with Food'!G38,'R-212 Gift Shop'!G38,'R-214 Gourmet Market w Coffee'!G38,'R-217 Gourmet Coffee'!G38,'TC-01-1110 Convenience Retail'!G38,'CC-02-1405a QSR - Deli &amp; Salads'!G38,'CC-02-1405c Newsstand'!G38,'CC-02-1400 Fast Casual Mexican'!G38,'CC-02-1210 Bistro w Bar'!G38,'C Vending'!G38)</f>
        <v>0</v>
      </c>
      <c r="H38" s="49">
        <f>SUM('A-204 Bar with Food'!H38,'R-212 Gift Shop'!H38,'R-214 Gourmet Market w Coffee'!H38,'R-217 Gourmet Coffee'!H38,'TC-01-1110 Convenience Retail'!H38,'CC-02-1405a QSR - Deli &amp; Salads'!H38,'CC-02-1405c Newsstand'!H38,'CC-02-1400 Fast Casual Mexican'!H38,'CC-02-1210 Bistro w Bar'!H38,'C Vending'!H38)</f>
        <v>0</v>
      </c>
      <c r="I38" s="49">
        <f>SUM('A-204 Bar with Food'!I38,'R-212 Gift Shop'!I38,'R-214 Gourmet Market w Coffee'!I38,'R-217 Gourmet Coffee'!I38,'TC-01-1110 Convenience Retail'!I38,'CC-02-1405a QSR - Deli &amp; Salads'!I38,'CC-02-1405c Newsstand'!I38,'CC-02-1400 Fast Casual Mexican'!I38,'CC-02-1210 Bistro w Bar'!I38,'C Vending'!I38)</f>
        <v>0</v>
      </c>
      <c r="J38" s="49">
        <f>SUM('A-204 Bar with Food'!J38,'R-212 Gift Shop'!J38,'R-214 Gourmet Market w Coffee'!J38,'R-217 Gourmet Coffee'!J38,'TC-01-1110 Convenience Retail'!J38,'CC-02-1405a QSR - Deli &amp; Salads'!J38,'CC-02-1405c Newsstand'!J38,'CC-02-1400 Fast Casual Mexican'!J38,'CC-02-1210 Bistro w Bar'!J38,'C Vending'!J38)</f>
        <v>0</v>
      </c>
      <c r="K38" s="49">
        <f>SUM('A-204 Bar with Food'!K38,'R-212 Gift Shop'!K38,'R-214 Gourmet Market w Coffee'!K38,'R-217 Gourmet Coffee'!K38,'TC-01-1110 Convenience Retail'!K38,'CC-02-1405a QSR - Deli &amp; Salads'!K38,'CC-02-1405c Newsstand'!K38,'CC-02-1400 Fast Casual Mexican'!K38,'CC-02-1210 Bistro w Bar'!K38,'C Vending'!K38)</f>
        <v>0</v>
      </c>
      <c r="L38" s="49">
        <f>SUM('A-204 Bar with Food'!L38,'R-212 Gift Shop'!L38,'R-214 Gourmet Market w Coffee'!L38,'R-217 Gourmet Coffee'!L38,'TC-01-1110 Convenience Retail'!L38,'CC-02-1405a QSR - Deli &amp; Salads'!L38,'CC-02-1405c Newsstand'!L38,'CC-02-1400 Fast Casual Mexican'!L38,'CC-02-1210 Bistro w Bar'!L38,'C Vending'!L38)</f>
        <v>0</v>
      </c>
      <c r="M38" s="49">
        <f>SUM('A-204 Bar with Food'!M38,'R-212 Gift Shop'!M38,'R-214 Gourmet Market w Coffee'!M38,'R-217 Gourmet Coffee'!M38,'TC-01-1110 Convenience Retail'!M38,'CC-02-1405a QSR - Deli &amp; Salads'!M38,'CC-02-1405c Newsstand'!M38,'CC-02-1400 Fast Casual Mexican'!M38,'CC-02-1210 Bistro w Bar'!M38,'C Vending'!M38)</f>
        <v>0</v>
      </c>
      <c r="N38" s="49">
        <f>SUM('A-204 Bar with Food'!N38,'R-212 Gift Shop'!N38,'R-214 Gourmet Market w Coffee'!N38,'R-217 Gourmet Coffee'!N38,'TC-01-1110 Convenience Retail'!N38,'CC-02-1405a QSR - Deli &amp; Salads'!N38,'CC-02-1405c Newsstand'!N38,'CC-02-1400 Fast Casual Mexican'!N38,'CC-02-1210 Bistro w Bar'!N38,'C Vending'!N38)</f>
        <v>0</v>
      </c>
      <c r="O38" s="49">
        <f>SUM('A-204 Bar with Food'!O38,'R-212 Gift Shop'!O38,'R-214 Gourmet Market w Coffee'!O38,'R-217 Gourmet Coffee'!O38,'TC-01-1110 Convenience Retail'!O38,'CC-02-1405a QSR - Deli &amp; Salads'!O38,'CC-02-1405c Newsstand'!O38,'CC-02-1400 Fast Casual Mexican'!O38,'CC-02-1210 Bistro w Bar'!O38,'C Vending'!O38)</f>
        <v>0</v>
      </c>
      <c r="P38" s="12">
        <f t="shared" si="13"/>
        <v>0</v>
      </c>
    </row>
    <row r="39" spans="1:17" s="9" customFormat="1" x14ac:dyDescent="0.3">
      <c r="A39"/>
      <c r="B39" s="2" t="s">
        <v>4</v>
      </c>
      <c r="C39" s="69">
        <f>SUM('A-204 Bar with Food'!C39,'R-212 Gift Shop'!C39,'R-214 Gourmet Market w Coffee'!C39,'R-217 Gourmet Coffee'!C39,'TC-01-1110 Convenience Retail'!C39,'CC-02-1405a QSR - Deli &amp; Salads'!C39,'CC-02-1405c Newsstand'!C39,'CC-02-1400 Fast Casual Mexican'!C39,'CC-02-1210 Bistro w Bar'!C39,'C Vending'!C39)</f>
        <v>0</v>
      </c>
      <c r="D39" s="69">
        <f>SUM('A-204 Bar with Food'!D39,'R-212 Gift Shop'!D39,'R-214 Gourmet Market w Coffee'!D39,'R-217 Gourmet Coffee'!D39,'TC-01-1110 Convenience Retail'!D39,'CC-02-1405a QSR - Deli &amp; Salads'!D39,'CC-02-1405c Newsstand'!D39,'CC-02-1400 Fast Casual Mexican'!D39,'CC-02-1210 Bistro w Bar'!D39,'C Vending'!D39)</f>
        <v>0</v>
      </c>
      <c r="E39" s="69">
        <f>SUM('A-204 Bar with Food'!E39,'R-212 Gift Shop'!E39,'R-214 Gourmet Market w Coffee'!E39,'R-217 Gourmet Coffee'!E39,'TC-01-1110 Convenience Retail'!E39,'CC-02-1405a QSR - Deli &amp; Salads'!E39,'CC-02-1405c Newsstand'!E39,'CC-02-1400 Fast Casual Mexican'!E39,'CC-02-1210 Bistro w Bar'!E39,'C Vending'!E39)</f>
        <v>0</v>
      </c>
      <c r="F39" s="69">
        <f>SUM('A-204 Bar with Food'!F39,'R-212 Gift Shop'!F39,'R-214 Gourmet Market w Coffee'!F39,'R-217 Gourmet Coffee'!F39,'TC-01-1110 Convenience Retail'!F39,'CC-02-1405a QSR - Deli &amp; Salads'!F39,'CC-02-1405c Newsstand'!F39,'CC-02-1400 Fast Casual Mexican'!F39,'CC-02-1210 Bistro w Bar'!F39,'C Vending'!F39)</f>
        <v>0</v>
      </c>
      <c r="G39" s="69">
        <f>SUM('A-204 Bar with Food'!G39,'R-212 Gift Shop'!G39,'R-214 Gourmet Market w Coffee'!G39,'R-217 Gourmet Coffee'!G39,'TC-01-1110 Convenience Retail'!G39,'CC-02-1405a QSR - Deli &amp; Salads'!G39,'CC-02-1405c Newsstand'!G39,'CC-02-1400 Fast Casual Mexican'!G39,'CC-02-1210 Bistro w Bar'!G39,'C Vending'!G39)</f>
        <v>0</v>
      </c>
      <c r="H39" s="69">
        <f>SUM('A-204 Bar with Food'!H39,'R-212 Gift Shop'!H39,'R-214 Gourmet Market w Coffee'!H39,'R-217 Gourmet Coffee'!H39,'TC-01-1110 Convenience Retail'!H39,'CC-02-1405a QSR - Deli &amp; Salads'!H39,'CC-02-1405c Newsstand'!H39,'CC-02-1400 Fast Casual Mexican'!H39,'CC-02-1210 Bistro w Bar'!H39,'C Vending'!H39)</f>
        <v>0</v>
      </c>
      <c r="I39" s="69">
        <f>SUM('A-204 Bar with Food'!I39,'R-212 Gift Shop'!I39,'R-214 Gourmet Market w Coffee'!I39,'R-217 Gourmet Coffee'!I39,'TC-01-1110 Convenience Retail'!I39,'CC-02-1405a QSR - Deli &amp; Salads'!I39,'CC-02-1405c Newsstand'!I39,'CC-02-1400 Fast Casual Mexican'!I39,'CC-02-1210 Bistro w Bar'!I39,'C Vending'!I39)</f>
        <v>0</v>
      </c>
      <c r="J39" s="69">
        <f>SUM('A-204 Bar with Food'!J39,'R-212 Gift Shop'!J39,'R-214 Gourmet Market w Coffee'!J39,'R-217 Gourmet Coffee'!J39,'TC-01-1110 Convenience Retail'!J39,'CC-02-1405a QSR - Deli &amp; Salads'!J39,'CC-02-1405c Newsstand'!J39,'CC-02-1400 Fast Casual Mexican'!J39,'CC-02-1210 Bistro w Bar'!J39,'C Vending'!J39)</f>
        <v>0</v>
      </c>
      <c r="K39" s="69">
        <f>SUM('A-204 Bar with Food'!K39,'R-212 Gift Shop'!K39,'R-214 Gourmet Market w Coffee'!K39,'R-217 Gourmet Coffee'!K39,'TC-01-1110 Convenience Retail'!K39,'CC-02-1405a QSR - Deli &amp; Salads'!K39,'CC-02-1405c Newsstand'!K39,'CC-02-1400 Fast Casual Mexican'!K39,'CC-02-1210 Bistro w Bar'!K39,'C Vending'!K39)</f>
        <v>0</v>
      </c>
      <c r="L39" s="69">
        <f>SUM('A-204 Bar with Food'!L39,'R-212 Gift Shop'!L39,'R-214 Gourmet Market w Coffee'!L39,'R-217 Gourmet Coffee'!L39,'TC-01-1110 Convenience Retail'!L39,'CC-02-1405a QSR - Deli &amp; Salads'!L39,'CC-02-1405c Newsstand'!L39,'CC-02-1400 Fast Casual Mexican'!L39,'CC-02-1210 Bistro w Bar'!L39,'C Vending'!L39)</f>
        <v>0</v>
      </c>
      <c r="M39" s="69">
        <f>SUM('A-204 Bar with Food'!M39,'R-212 Gift Shop'!M39,'R-214 Gourmet Market w Coffee'!M39,'R-217 Gourmet Coffee'!M39,'TC-01-1110 Convenience Retail'!M39,'CC-02-1405a QSR - Deli &amp; Salads'!M39,'CC-02-1405c Newsstand'!M39,'CC-02-1400 Fast Casual Mexican'!M39,'CC-02-1210 Bistro w Bar'!M39,'C Vending'!M39)</f>
        <v>0</v>
      </c>
      <c r="N39" s="69">
        <f>SUM('A-204 Bar with Food'!N39,'R-212 Gift Shop'!N39,'R-214 Gourmet Market w Coffee'!N39,'R-217 Gourmet Coffee'!N39,'TC-01-1110 Convenience Retail'!N39,'CC-02-1405a QSR - Deli &amp; Salads'!N39,'CC-02-1405c Newsstand'!N39,'CC-02-1400 Fast Casual Mexican'!N39,'CC-02-1210 Bistro w Bar'!N39,'C Vending'!N39)</f>
        <v>0</v>
      </c>
      <c r="O39" s="69">
        <f>SUM('A-204 Bar with Food'!O39,'R-212 Gift Shop'!O39,'R-214 Gourmet Market w Coffee'!O39,'R-217 Gourmet Coffee'!O39,'TC-01-1110 Convenience Retail'!O39,'CC-02-1405a QSR - Deli &amp; Salads'!O39,'CC-02-1405c Newsstand'!O39,'CC-02-1400 Fast Casual Mexican'!O39,'CC-02-1210 Bistro w Bar'!O39,'C Vending'!O39)</f>
        <v>0</v>
      </c>
      <c r="P39" s="13">
        <f>SUM(C39:O39)</f>
        <v>0</v>
      </c>
    </row>
    <row r="40" spans="1:17" x14ac:dyDescent="0.3">
      <c r="B40" s="1" t="s">
        <v>9</v>
      </c>
      <c r="C40" s="43">
        <f>SUM(C29:C39)</f>
        <v>0</v>
      </c>
      <c r="D40" s="43">
        <f t="shared" ref="D40:O40" si="14">SUM(D29:D39)</f>
        <v>0</v>
      </c>
      <c r="E40" s="43">
        <f t="shared" si="14"/>
        <v>0</v>
      </c>
      <c r="F40" s="43">
        <f t="shared" si="14"/>
        <v>0</v>
      </c>
      <c r="G40" s="43">
        <f t="shared" si="14"/>
        <v>0</v>
      </c>
      <c r="H40" s="43">
        <f t="shared" si="14"/>
        <v>0</v>
      </c>
      <c r="I40" s="43">
        <f t="shared" si="14"/>
        <v>0</v>
      </c>
      <c r="J40" s="43">
        <f t="shared" si="14"/>
        <v>0</v>
      </c>
      <c r="K40" s="43">
        <f t="shared" si="14"/>
        <v>0</v>
      </c>
      <c r="L40" s="43">
        <f t="shared" si="14"/>
        <v>0</v>
      </c>
      <c r="M40" s="43">
        <f t="shared" si="14"/>
        <v>0</v>
      </c>
      <c r="N40" s="43">
        <f t="shared" si="14"/>
        <v>0</v>
      </c>
      <c r="O40" s="43">
        <f t="shared" si="14"/>
        <v>0</v>
      </c>
      <c r="P40" s="12">
        <f>SUM(P29:P39)</f>
        <v>0</v>
      </c>
    </row>
    <row r="41" spans="1:17" x14ac:dyDescent="0.3">
      <c r="B41" s="2"/>
      <c r="C41" s="43"/>
      <c r="D41" s="43"/>
      <c r="E41" s="43"/>
      <c r="F41" s="43"/>
      <c r="G41" s="43"/>
      <c r="H41" s="43"/>
      <c r="I41" s="43"/>
      <c r="J41" s="43"/>
      <c r="K41" s="43"/>
      <c r="L41" s="43"/>
      <c r="M41" s="43"/>
      <c r="N41" s="43"/>
      <c r="O41" s="43"/>
      <c r="P41" s="14"/>
    </row>
    <row r="42" spans="1:17" x14ac:dyDescent="0.3">
      <c r="B42" s="2" t="s">
        <v>17</v>
      </c>
      <c r="C42" s="44">
        <f>C26-C40</f>
        <v>0</v>
      </c>
      <c r="D42" s="44">
        <f t="shared" ref="D42:O42" si="15">D26-D40</f>
        <v>0</v>
      </c>
      <c r="E42" s="44">
        <f t="shared" si="15"/>
        <v>0</v>
      </c>
      <c r="F42" s="44">
        <f t="shared" si="15"/>
        <v>0</v>
      </c>
      <c r="G42" s="44">
        <f t="shared" si="15"/>
        <v>0</v>
      </c>
      <c r="H42" s="44">
        <f t="shared" si="15"/>
        <v>0</v>
      </c>
      <c r="I42" s="44">
        <f t="shared" si="15"/>
        <v>0</v>
      </c>
      <c r="J42" s="44">
        <f t="shared" si="15"/>
        <v>0</v>
      </c>
      <c r="K42" s="44">
        <f t="shared" si="15"/>
        <v>0</v>
      </c>
      <c r="L42" s="44">
        <f t="shared" si="15"/>
        <v>0</v>
      </c>
      <c r="M42" s="44">
        <f t="shared" si="15"/>
        <v>0</v>
      </c>
      <c r="N42" s="44">
        <f t="shared" si="15"/>
        <v>0</v>
      </c>
      <c r="O42" s="44">
        <f t="shared" si="15"/>
        <v>0</v>
      </c>
      <c r="P42" s="15">
        <f>P26-P40</f>
        <v>0</v>
      </c>
    </row>
    <row r="43" spans="1:17" x14ac:dyDescent="0.3">
      <c r="B43" s="2" t="s">
        <v>10</v>
      </c>
      <c r="C43" s="45">
        <f>SUM('A-204 Bar with Food'!C43,'R-212 Gift Shop'!C43,'R-214 Gourmet Market w Coffee'!C43,'R-217 Gourmet Coffee'!C43,'TC-01-1110 Convenience Retail'!C43,'CC-02-1405a QSR - Deli &amp; Salads'!C43,'CC-02-1405c Newsstand'!C43,'CC-02-1400 Fast Casual Mexican'!C43,'CC-02-1210 Bistro w Bar'!C43,'C Vending'!C43)</f>
        <v>0</v>
      </c>
      <c r="D43" s="45">
        <f>SUM('A-204 Bar with Food'!D43,'R-212 Gift Shop'!D43,'R-214 Gourmet Market w Coffee'!D43,'R-217 Gourmet Coffee'!D43,'TC-01-1110 Convenience Retail'!D43,'CC-02-1405a QSR - Deli &amp; Salads'!D43,'CC-02-1405c Newsstand'!D43,'CC-02-1400 Fast Casual Mexican'!D43,'CC-02-1210 Bistro w Bar'!D43,'C Vending'!D43)</f>
        <v>0</v>
      </c>
      <c r="E43" s="45">
        <f>SUM('A-204 Bar with Food'!E43,'R-212 Gift Shop'!E43,'R-214 Gourmet Market w Coffee'!E43,'R-217 Gourmet Coffee'!E43,'TC-01-1110 Convenience Retail'!E43,'CC-02-1405a QSR - Deli &amp; Salads'!E43,'CC-02-1405c Newsstand'!E43,'CC-02-1400 Fast Casual Mexican'!E43,'CC-02-1210 Bistro w Bar'!E43,'C Vending'!E43)</f>
        <v>0</v>
      </c>
      <c r="F43" s="45">
        <f>SUM('A-204 Bar with Food'!F43,'R-212 Gift Shop'!F43,'R-214 Gourmet Market w Coffee'!F43,'R-217 Gourmet Coffee'!F43,'TC-01-1110 Convenience Retail'!F43,'CC-02-1405a QSR - Deli &amp; Salads'!F43,'CC-02-1405c Newsstand'!F43,'CC-02-1400 Fast Casual Mexican'!F43,'CC-02-1210 Bistro w Bar'!F43,'C Vending'!F43)</f>
        <v>0</v>
      </c>
      <c r="G43" s="45">
        <f>SUM('A-204 Bar with Food'!G43,'R-212 Gift Shop'!G43,'R-214 Gourmet Market w Coffee'!G43,'R-217 Gourmet Coffee'!G43,'TC-01-1110 Convenience Retail'!G43,'CC-02-1405a QSR - Deli &amp; Salads'!G43,'CC-02-1405c Newsstand'!G43,'CC-02-1400 Fast Casual Mexican'!G43,'CC-02-1210 Bistro w Bar'!G43,'C Vending'!G43)</f>
        <v>0</v>
      </c>
      <c r="H43" s="45">
        <f>SUM('A-204 Bar with Food'!H43,'R-212 Gift Shop'!H43,'R-214 Gourmet Market w Coffee'!H43,'R-217 Gourmet Coffee'!H43,'TC-01-1110 Convenience Retail'!H43,'CC-02-1405a QSR - Deli &amp; Salads'!H43,'CC-02-1405c Newsstand'!H43,'CC-02-1400 Fast Casual Mexican'!H43,'CC-02-1210 Bistro w Bar'!H43,'C Vending'!H43)</f>
        <v>0</v>
      </c>
      <c r="I43" s="45">
        <f>SUM('A-204 Bar with Food'!I43,'R-212 Gift Shop'!I43,'R-214 Gourmet Market w Coffee'!I43,'R-217 Gourmet Coffee'!I43,'TC-01-1110 Convenience Retail'!I43,'CC-02-1405a QSR - Deli &amp; Salads'!I43,'CC-02-1405c Newsstand'!I43,'CC-02-1400 Fast Casual Mexican'!I43,'CC-02-1210 Bistro w Bar'!I43,'C Vending'!I43)</f>
        <v>0</v>
      </c>
      <c r="J43" s="45">
        <f>SUM('A-204 Bar with Food'!J43,'R-212 Gift Shop'!J43,'R-214 Gourmet Market w Coffee'!J43,'R-217 Gourmet Coffee'!J43,'TC-01-1110 Convenience Retail'!J43,'CC-02-1405a QSR - Deli &amp; Salads'!J43,'CC-02-1405c Newsstand'!J43,'CC-02-1400 Fast Casual Mexican'!J43,'CC-02-1210 Bistro w Bar'!J43,'C Vending'!J43)</f>
        <v>0</v>
      </c>
      <c r="K43" s="45">
        <f>SUM('A-204 Bar with Food'!K43,'R-212 Gift Shop'!K43,'R-214 Gourmet Market w Coffee'!K43,'R-217 Gourmet Coffee'!K43,'TC-01-1110 Convenience Retail'!K43,'CC-02-1405a QSR - Deli &amp; Salads'!K43,'CC-02-1405c Newsstand'!K43,'CC-02-1400 Fast Casual Mexican'!K43,'CC-02-1210 Bistro w Bar'!K43,'C Vending'!K43)</f>
        <v>0</v>
      </c>
      <c r="L43" s="45">
        <f>SUM('A-204 Bar with Food'!L43,'R-212 Gift Shop'!L43,'R-214 Gourmet Market w Coffee'!L43,'R-217 Gourmet Coffee'!L43,'TC-01-1110 Convenience Retail'!L43,'CC-02-1405a QSR - Deli &amp; Salads'!L43,'CC-02-1405c Newsstand'!L43,'CC-02-1400 Fast Casual Mexican'!L43,'CC-02-1210 Bistro w Bar'!L43,'C Vending'!L43)</f>
        <v>0</v>
      </c>
      <c r="M43" s="45">
        <f>SUM('A-204 Bar with Food'!M43,'R-212 Gift Shop'!M43,'R-214 Gourmet Market w Coffee'!M43,'R-217 Gourmet Coffee'!M43,'TC-01-1110 Convenience Retail'!M43,'CC-02-1405a QSR - Deli &amp; Salads'!M43,'CC-02-1405c Newsstand'!M43,'CC-02-1400 Fast Casual Mexican'!M43,'CC-02-1210 Bistro w Bar'!M43,'C Vending'!M43)</f>
        <v>0</v>
      </c>
      <c r="N43" s="45">
        <f>SUM('A-204 Bar with Food'!N43,'R-212 Gift Shop'!N43,'R-214 Gourmet Market w Coffee'!N43,'R-217 Gourmet Coffee'!N43,'TC-01-1110 Convenience Retail'!N43,'CC-02-1405a QSR - Deli &amp; Salads'!N43,'CC-02-1405c Newsstand'!N43,'CC-02-1400 Fast Casual Mexican'!N43,'CC-02-1210 Bistro w Bar'!N43,'C Vending'!N43)</f>
        <v>0</v>
      </c>
      <c r="O43" s="45">
        <f>SUM('A-204 Bar with Food'!O43,'R-212 Gift Shop'!O43,'R-214 Gourmet Market w Coffee'!O43,'R-217 Gourmet Coffee'!O43,'TC-01-1110 Convenience Retail'!O43,'CC-02-1405a QSR - Deli &amp; Salads'!O43,'CC-02-1405c Newsstand'!O43,'CC-02-1400 Fast Casual Mexican'!O43,'CC-02-1210 Bistro w Bar'!O43,'C Vending'!O43)</f>
        <v>0</v>
      </c>
      <c r="P43" s="16">
        <f>SUM(C43:O43)</f>
        <v>0</v>
      </c>
    </row>
    <row r="44" spans="1:17" x14ac:dyDescent="0.3">
      <c r="B44" s="1" t="s">
        <v>11</v>
      </c>
      <c r="C44" s="40">
        <f>C42-C43</f>
        <v>0</v>
      </c>
      <c r="D44" s="40">
        <f t="shared" ref="D44:O44" si="16">D42-D43</f>
        <v>0</v>
      </c>
      <c r="E44" s="40">
        <f t="shared" si="16"/>
        <v>0</v>
      </c>
      <c r="F44" s="40">
        <f t="shared" si="16"/>
        <v>0</v>
      </c>
      <c r="G44" s="40">
        <f t="shared" si="16"/>
        <v>0</v>
      </c>
      <c r="H44" s="40">
        <f t="shared" si="16"/>
        <v>0</v>
      </c>
      <c r="I44" s="40">
        <f t="shared" si="16"/>
        <v>0</v>
      </c>
      <c r="J44" s="40">
        <f t="shared" si="16"/>
        <v>0</v>
      </c>
      <c r="K44" s="40">
        <f t="shared" si="16"/>
        <v>0</v>
      </c>
      <c r="L44" s="40">
        <f t="shared" si="16"/>
        <v>0</v>
      </c>
      <c r="M44" s="40">
        <f t="shared" si="16"/>
        <v>0</v>
      </c>
      <c r="N44" s="40">
        <f t="shared" si="16"/>
        <v>0</v>
      </c>
      <c r="O44" s="40">
        <f t="shared" si="16"/>
        <v>0</v>
      </c>
      <c r="P44" s="12">
        <f>P42-P43</f>
        <v>0</v>
      </c>
    </row>
    <row r="45" spans="1:17" x14ac:dyDescent="0.3">
      <c r="B45" s="2"/>
      <c r="C45" s="40"/>
      <c r="D45" s="40"/>
      <c r="E45" s="40"/>
      <c r="F45" s="40"/>
      <c r="G45" s="40"/>
      <c r="H45" s="40"/>
      <c r="I45" s="40"/>
      <c r="J45" s="40"/>
      <c r="K45" s="40"/>
      <c r="L45" s="40"/>
      <c r="M45" s="40"/>
      <c r="N45" s="40"/>
      <c r="O45" s="40"/>
      <c r="P45" s="12"/>
      <c r="Q45" s="4"/>
    </row>
    <row r="46" spans="1:17" ht="15.75" customHeight="1" x14ac:dyDescent="0.3">
      <c r="B46" s="2" t="s">
        <v>31</v>
      </c>
      <c r="C46" s="40"/>
      <c r="D46" s="40"/>
      <c r="E46" s="40"/>
      <c r="F46" s="40"/>
      <c r="G46" s="40"/>
      <c r="H46" s="40"/>
      <c r="I46" s="40"/>
      <c r="J46" s="40"/>
      <c r="K46" s="40"/>
      <c r="L46" s="40"/>
      <c r="M46" s="40"/>
      <c r="N46" s="40"/>
      <c r="O46" s="40"/>
      <c r="P46" s="59">
        <f>SUM('A-204 Bar with Food'!P46,'R-212 Gift Shop'!P46,'R-214 Gourmet Market w Coffee'!P46,'R-217 Gourmet Coffee'!P46,'TC-01-1110 Convenience Retail'!P46,'CC-02-1405a QSR - Deli &amp; Salads'!P46,'CC-02-1405c Newsstand'!P46,'CC-02-1400 Fast Casual Mexican'!P46,'CC-02-1210 Bistro w Bar'!P46,'C Vending'!P46)</f>
        <v>0</v>
      </c>
    </row>
    <row r="47" spans="1:17" x14ac:dyDescent="0.3">
      <c r="B47" s="2" t="s">
        <v>12</v>
      </c>
      <c r="C47" s="40"/>
      <c r="D47" s="40"/>
      <c r="E47" s="40"/>
      <c r="F47" s="40"/>
      <c r="G47" s="40"/>
      <c r="H47" s="40"/>
      <c r="I47" s="40"/>
      <c r="J47" s="40"/>
      <c r="K47" s="40"/>
      <c r="L47" s="40"/>
      <c r="M47" s="40"/>
      <c r="N47" s="40"/>
      <c r="O47" s="40"/>
      <c r="P47" s="14">
        <f>IFERROR(P46/P15,0)</f>
        <v>0</v>
      </c>
    </row>
    <row r="48" spans="1:17" ht="14.5" x14ac:dyDescent="0.35">
      <c r="B48" s="11"/>
      <c r="C48" s="40"/>
      <c r="D48" s="40"/>
      <c r="E48" s="40"/>
      <c r="F48" s="40"/>
      <c r="G48" s="40"/>
      <c r="H48" s="40"/>
      <c r="I48" s="40"/>
      <c r="J48" s="40"/>
      <c r="K48" s="40"/>
      <c r="L48" s="40"/>
      <c r="M48" s="40"/>
      <c r="N48" s="40"/>
      <c r="O48" s="40"/>
      <c r="P48" s="14"/>
    </row>
    <row r="49" spans="1:256" ht="16.5" x14ac:dyDescent="0.3">
      <c r="B49" s="2" t="s">
        <v>32</v>
      </c>
      <c r="C49" s="40"/>
      <c r="D49" s="40"/>
      <c r="E49" s="40"/>
      <c r="F49" s="40"/>
      <c r="G49" s="40"/>
      <c r="H49" s="40"/>
      <c r="I49" s="40"/>
      <c r="J49" s="40"/>
      <c r="K49" s="40"/>
      <c r="L49" s="40"/>
      <c r="M49" s="40"/>
      <c r="N49" s="40"/>
      <c r="O49" s="40"/>
      <c r="P49" s="59">
        <f>SUM('A-204 Bar with Food'!P49,'R-212 Gift Shop'!P49,'R-214 Gourmet Market w Coffee'!P55,'R-217 Gourmet Coffee'!P56,'TC-01-1110 Convenience Retail'!P49,'CC-02-1405a QSR - Deli &amp; Salads'!P49,'CC-02-1405c Newsstand'!P49,'CC-02-1400 Fast Casual Mexican'!P49,'CC-02-1210 Bistro w Bar'!P49,'C Vending'!P49)</f>
        <v>0</v>
      </c>
    </row>
    <row r="50" spans="1:256" x14ac:dyDescent="0.3">
      <c r="B50" s="2" t="s">
        <v>22</v>
      </c>
      <c r="C50" s="40"/>
      <c r="D50" s="40"/>
      <c r="E50" s="40"/>
      <c r="F50" s="40"/>
      <c r="G50" s="40"/>
      <c r="H50" s="40"/>
      <c r="I50" s="40"/>
      <c r="J50" s="40"/>
      <c r="K50" s="40"/>
      <c r="L50" s="40"/>
      <c r="M50" s="40"/>
      <c r="N50" s="40"/>
      <c r="O50" s="40"/>
      <c r="P50" s="14">
        <f>IFERROR(P49/P15,0)</f>
        <v>0</v>
      </c>
    </row>
    <row r="51" spans="1:256" x14ac:dyDescent="0.3">
      <c r="B51" s="2"/>
      <c r="C51" s="40"/>
      <c r="D51" s="40"/>
      <c r="E51" s="40"/>
      <c r="F51" s="40"/>
      <c r="G51" s="40"/>
      <c r="H51" s="40"/>
      <c r="I51" s="40"/>
      <c r="J51" s="40"/>
      <c r="K51" s="40"/>
      <c r="L51" s="40"/>
      <c r="M51" s="40"/>
      <c r="N51" s="40"/>
      <c r="O51" s="40"/>
      <c r="P51" s="14"/>
    </row>
    <row r="52" spans="1:256" ht="14.5" thickBot="1" x14ac:dyDescent="0.35">
      <c r="B52" s="6"/>
      <c r="C52" s="10"/>
      <c r="D52" s="10"/>
      <c r="E52" s="10"/>
      <c r="F52" s="10"/>
      <c r="G52" s="10"/>
      <c r="H52" s="10"/>
      <c r="I52" s="10"/>
      <c r="J52" s="10"/>
      <c r="K52" s="10"/>
      <c r="L52" s="10"/>
      <c r="M52" s="10"/>
      <c r="N52" s="10"/>
      <c r="O52" s="10"/>
      <c r="P52" s="17"/>
    </row>
    <row r="53" spans="1:256" ht="14.25" customHeight="1" x14ac:dyDescent="0.3">
      <c r="B53" s="34" t="s">
        <v>26</v>
      </c>
      <c r="C53" s="4"/>
      <c r="D53" s="4"/>
      <c r="E53" s="4"/>
      <c r="F53" s="4"/>
      <c r="G53" s="4"/>
      <c r="H53" s="4"/>
      <c r="I53" s="4"/>
      <c r="J53" s="4"/>
      <c r="K53" s="4"/>
      <c r="L53" s="4"/>
    </row>
    <row r="54" spans="1:256" s="47" customFormat="1" ht="63" customHeight="1" x14ac:dyDescent="0.35">
      <c r="A54" s="48"/>
      <c r="B54" s="87" t="s">
        <v>64</v>
      </c>
      <c r="C54" s="87"/>
      <c r="D54" s="87"/>
      <c r="E54" s="87"/>
      <c r="F54" s="87"/>
      <c r="G54" s="87"/>
      <c r="H54" s="87"/>
      <c r="I54" s="87"/>
      <c r="J54" s="87"/>
      <c r="K54" s="87"/>
      <c r="L54" s="87"/>
      <c r="M54" s="87"/>
      <c r="N54" s="87"/>
      <c r="O54" s="87"/>
      <c r="P54" s="87"/>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s="47" customFormat="1" ht="27" customHeight="1" x14ac:dyDescent="0.35">
      <c r="A55" s="48"/>
      <c r="B55" s="87" t="s">
        <v>66</v>
      </c>
      <c r="C55" s="87"/>
      <c r="D55" s="87"/>
      <c r="E55" s="87"/>
      <c r="F55" s="87"/>
      <c r="G55" s="87"/>
      <c r="H55" s="87"/>
      <c r="I55" s="87"/>
      <c r="J55" s="87"/>
      <c r="K55" s="87"/>
      <c r="L55" s="87"/>
      <c r="M55" s="87"/>
      <c r="N55" s="87"/>
      <c r="O55" s="87"/>
      <c r="P55" s="87"/>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c r="HG55" s="46"/>
      <c r="HH55" s="46"/>
      <c r="HI55" s="46"/>
      <c r="HJ55" s="46"/>
      <c r="HK55" s="46"/>
      <c r="HL55" s="46"/>
      <c r="HM55" s="46"/>
      <c r="HN55" s="46"/>
      <c r="HO55" s="46"/>
      <c r="HP55" s="46"/>
      <c r="HQ55" s="46"/>
      <c r="HR55" s="46"/>
      <c r="HS55" s="46"/>
      <c r="HT55" s="46"/>
      <c r="HU55" s="46"/>
      <c r="HV55" s="46"/>
      <c r="HW55" s="46"/>
      <c r="HX55" s="46"/>
      <c r="HY55" s="46"/>
      <c r="HZ55" s="46"/>
      <c r="IA55" s="46"/>
      <c r="IB55" s="46"/>
      <c r="IC55" s="46"/>
      <c r="ID55" s="46"/>
      <c r="IE55" s="46"/>
      <c r="IF55" s="46"/>
      <c r="IG55" s="46"/>
      <c r="IH55" s="46"/>
      <c r="II55" s="46"/>
      <c r="IJ55" s="46"/>
      <c r="IK55" s="46"/>
      <c r="IL55" s="46"/>
      <c r="IM55" s="46"/>
      <c r="IN55" s="46"/>
      <c r="IO55" s="46"/>
      <c r="IP55" s="46"/>
      <c r="IQ55" s="46"/>
      <c r="IR55" s="46"/>
      <c r="IS55" s="46"/>
      <c r="IT55" s="46"/>
      <c r="IU55" s="46"/>
      <c r="IV55" s="46"/>
    </row>
    <row r="56" spans="1:256" s="24" customFormat="1" ht="22.5" customHeight="1" x14ac:dyDescent="0.3">
      <c r="A56"/>
      <c r="B56" s="88" t="s">
        <v>30</v>
      </c>
      <c r="C56" s="88"/>
      <c r="D56" s="88"/>
      <c r="E56" s="88"/>
      <c r="F56" s="88"/>
      <c r="G56" s="88"/>
      <c r="H56" s="88"/>
      <c r="I56" s="88"/>
      <c r="J56" s="88"/>
      <c r="K56" s="88"/>
      <c r="L56" s="88"/>
      <c r="M56" s="88"/>
      <c r="N56" s="88"/>
      <c r="O56" s="88"/>
      <c r="P56" s="88"/>
    </row>
    <row r="57" spans="1:256" s="24" customFormat="1" ht="22.5" customHeight="1" x14ac:dyDescent="0.3">
      <c r="A57"/>
      <c r="B57" s="75" t="s">
        <v>85</v>
      </c>
      <c r="C57" s="75"/>
      <c r="D57" s="75"/>
      <c r="E57" s="75"/>
      <c r="F57" s="75"/>
      <c r="G57" s="75"/>
      <c r="H57" s="75"/>
      <c r="I57" s="75"/>
      <c r="J57" s="75"/>
      <c r="K57" s="75"/>
      <c r="L57" s="75"/>
      <c r="M57" s="75"/>
      <c r="N57" s="75"/>
      <c r="O57" s="75"/>
      <c r="P57" s="75"/>
    </row>
    <row r="58" spans="1:256" s="24" customFormat="1" x14ac:dyDescent="0.3">
      <c r="A58"/>
      <c r="B58" s="24" t="s">
        <v>42</v>
      </c>
    </row>
    <row r="59" spans="1:256" x14ac:dyDescent="0.3">
      <c r="B59" s="24"/>
      <c r="C59" s="24"/>
      <c r="D59" s="24"/>
      <c r="E59" s="24"/>
      <c r="F59" s="24"/>
      <c r="G59" s="24"/>
      <c r="H59" s="24"/>
      <c r="I59" s="24"/>
      <c r="J59" s="24"/>
      <c r="K59" s="24"/>
      <c r="L59" s="24"/>
    </row>
    <row r="60" spans="1:256" s="24" customFormat="1" x14ac:dyDescent="0.3">
      <c r="A60"/>
    </row>
    <row r="61" spans="1:256" s="24" customFormat="1" x14ac:dyDescent="0.3">
      <c r="A61"/>
      <c r="B61" s="61"/>
    </row>
    <row r="62" spans="1:256" s="24" customFormat="1" ht="14.5" x14ac:dyDescent="0.3">
      <c r="A62"/>
      <c r="B62" s="67"/>
    </row>
    <row r="63" spans="1:256" s="24" customFormat="1" x14ac:dyDescent="0.3">
      <c r="A63"/>
    </row>
    <row r="64" spans="1:256" s="24" customFormat="1" x14ac:dyDescent="0.3">
      <c r="A64"/>
    </row>
    <row r="65" spans="1:1" s="24" customFormat="1" x14ac:dyDescent="0.3">
      <c r="A65"/>
    </row>
    <row r="66" spans="1:1" s="24" customFormat="1" x14ac:dyDescent="0.3">
      <c r="A66"/>
    </row>
    <row r="67" spans="1:1" s="24" customFormat="1" x14ac:dyDescent="0.3">
      <c r="A67"/>
    </row>
    <row r="68" spans="1:1" s="24" customFormat="1" x14ac:dyDescent="0.3">
      <c r="A68"/>
    </row>
    <row r="69" spans="1:1" s="24" customFormat="1" x14ac:dyDescent="0.3">
      <c r="A69"/>
    </row>
    <row r="70" spans="1:1" s="24" customFormat="1" x14ac:dyDescent="0.3">
      <c r="A70"/>
    </row>
    <row r="71" spans="1:1" s="24" customFormat="1" x14ac:dyDescent="0.3">
      <c r="A71"/>
    </row>
    <row r="72" spans="1:1" s="24" customFormat="1" x14ac:dyDescent="0.3">
      <c r="A72"/>
    </row>
    <row r="73" spans="1:1" s="24" customFormat="1" x14ac:dyDescent="0.3">
      <c r="A73"/>
    </row>
    <row r="74" spans="1:1" s="24" customFormat="1" x14ac:dyDescent="0.3">
      <c r="A74"/>
    </row>
  </sheetData>
  <sheetProtection sheet="1" selectLockedCells="1"/>
  <protectedRanges>
    <protectedRange sqref="L2" name="Range1"/>
  </protectedRanges>
  <dataConsolidate/>
  <mergeCells count="4">
    <mergeCell ref="B10:P10"/>
    <mergeCell ref="B54:P54"/>
    <mergeCell ref="B55:P55"/>
    <mergeCell ref="B56:P56"/>
  </mergeCells>
  <pageMargins left="0.25" right="0.21" top="0.42" bottom="0.39" header="0.23" footer="0.17"/>
  <pageSetup scale="63" orientation="landscape" r:id="rId1"/>
  <ignoredErrors>
    <ignoredError sqref="C43:O43 P46 P49"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9"/>
  <sheetViews>
    <sheetView tabSelected="1" zoomScaleNormal="100" workbookViewId="0">
      <selection activeCell="A7" sqref="A7"/>
    </sheetView>
  </sheetViews>
  <sheetFormatPr defaultRowHeight="14" x14ac:dyDescent="0.3"/>
  <cols>
    <col min="1" max="1" width="83.6640625" customWidth="1"/>
  </cols>
  <sheetData>
    <row r="1" spans="1:1" ht="22.5" customHeight="1" x14ac:dyDescent="0.3">
      <c r="A1" s="9" t="s">
        <v>41</v>
      </c>
    </row>
    <row r="2" spans="1:1" x14ac:dyDescent="0.3">
      <c r="A2" s="60" t="s">
        <v>59</v>
      </c>
    </row>
    <row r="3" spans="1:1" x14ac:dyDescent="0.3">
      <c r="A3" s="56"/>
    </row>
    <row r="4" spans="1:1" x14ac:dyDescent="0.3">
      <c r="A4" s="56"/>
    </row>
    <row r="5" spans="1:1" x14ac:dyDescent="0.3">
      <c r="A5" s="56"/>
    </row>
    <row r="6" spans="1:1" x14ac:dyDescent="0.3">
      <c r="A6" s="56"/>
    </row>
    <row r="7" spans="1:1" x14ac:dyDescent="0.3">
      <c r="A7" s="56"/>
    </row>
    <row r="8" spans="1:1" x14ac:dyDescent="0.3">
      <c r="A8" s="57"/>
    </row>
    <row r="9" spans="1:1" x14ac:dyDescent="0.3">
      <c r="A9" s="57"/>
    </row>
    <row r="10" spans="1:1" x14ac:dyDescent="0.3">
      <c r="A10" s="57"/>
    </row>
    <row r="11" spans="1:1" x14ac:dyDescent="0.3">
      <c r="A11" s="57"/>
    </row>
    <row r="12" spans="1:1" x14ac:dyDescent="0.3">
      <c r="A12" s="57"/>
    </row>
    <row r="13" spans="1:1" x14ac:dyDescent="0.3">
      <c r="A13" s="57"/>
    </row>
    <row r="14" spans="1:1" x14ac:dyDescent="0.3">
      <c r="A14" s="57"/>
    </row>
    <row r="15" spans="1:1" x14ac:dyDescent="0.3">
      <c r="A15" s="57"/>
    </row>
    <row r="16" spans="1:1" x14ac:dyDescent="0.3">
      <c r="A16" s="57"/>
    </row>
    <row r="17" spans="1:1" x14ac:dyDescent="0.3">
      <c r="A17" s="57"/>
    </row>
    <row r="18" spans="1:1" x14ac:dyDescent="0.3">
      <c r="A18" s="57"/>
    </row>
    <row r="19" spans="1:1" x14ac:dyDescent="0.3">
      <c r="A19" s="57"/>
    </row>
    <row r="20" spans="1:1" x14ac:dyDescent="0.3">
      <c r="A20" s="57"/>
    </row>
    <row r="21" spans="1:1" x14ac:dyDescent="0.3">
      <c r="A21" s="57"/>
    </row>
    <row r="22" spans="1:1" x14ac:dyDescent="0.3">
      <c r="A22" s="57"/>
    </row>
    <row r="23" spans="1:1" x14ac:dyDescent="0.3">
      <c r="A23" s="57"/>
    </row>
    <row r="24" spans="1:1" x14ac:dyDescent="0.3">
      <c r="A24" s="57"/>
    </row>
    <row r="25" spans="1:1" x14ac:dyDescent="0.3">
      <c r="A25" s="57"/>
    </row>
    <row r="26" spans="1:1" x14ac:dyDescent="0.3">
      <c r="A26" s="57"/>
    </row>
    <row r="27" spans="1:1" x14ac:dyDescent="0.3">
      <c r="A27" s="57"/>
    </row>
    <row r="28" spans="1:1" x14ac:dyDescent="0.3">
      <c r="A28" s="57"/>
    </row>
    <row r="29" spans="1:1" x14ac:dyDescent="0.3">
      <c r="A29" s="57"/>
    </row>
    <row r="30" spans="1:1" x14ac:dyDescent="0.3">
      <c r="A30" s="57"/>
    </row>
    <row r="31" spans="1:1" x14ac:dyDescent="0.3">
      <c r="A31" s="57"/>
    </row>
    <row r="32" spans="1:1" x14ac:dyDescent="0.3">
      <c r="A32" s="57"/>
    </row>
    <row r="33" spans="1:1" x14ac:dyDescent="0.3">
      <c r="A33" s="57"/>
    </row>
    <row r="34" spans="1:1" x14ac:dyDescent="0.3">
      <c r="A34" s="57"/>
    </row>
    <row r="35" spans="1:1" x14ac:dyDescent="0.3">
      <c r="A35" s="57"/>
    </row>
    <row r="36" spans="1:1" x14ac:dyDescent="0.3">
      <c r="A36" s="57"/>
    </row>
    <row r="37" spans="1:1" x14ac:dyDescent="0.3">
      <c r="A37" s="57"/>
    </row>
    <row r="38" spans="1:1" x14ac:dyDescent="0.3">
      <c r="A38" s="57"/>
    </row>
    <row r="39" spans="1:1" x14ac:dyDescent="0.3">
      <c r="A39" s="57"/>
    </row>
    <row r="40" spans="1:1" x14ac:dyDescent="0.3">
      <c r="A40" s="57"/>
    </row>
    <row r="41" spans="1:1" x14ac:dyDescent="0.3">
      <c r="A41" s="57"/>
    </row>
    <row r="42" spans="1:1" x14ac:dyDescent="0.3">
      <c r="A42" s="57"/>
    </row>
    <row r="43" spans="1:1" x14ac:dyDescent="0.3">
      <c r="A43" s="57"/>
    </row>
    <row r="44" spans="1:1" x14ac:dyDescent="0.3">
      <c r="A44" s="57"/>
    </row>
    <row r="45" spans="1:1" x14ac:dyDescent="0.3">
      <c r="A45" s="57"/>
    </row>
    <row r="46" spans="1:1" x14ac:dyDescent="0.3">
      <c r="A46" s="57"/>
    </row>
    <row r="47" spans="1:1" x14ac:dyDescent="0.3">
      <c r="A47" s="57"/>
    </row>
    <row r="48" spans="1:1" x14ac:dyDescent="0.3">
      <c r="A48" s="57"/>
    </row>
    <row r="49" spans="1:1" x14ac:dyDescent="0.3">
      <c r="A49" s="58"/>
    </row>
  </sheetData>
  <pageMargins left="0.7" right="0.7" top="0.75" bottom="0.75" header="0.3" footer="0.3"/>
  <pageSetup paperSize="20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57"/>
  <sheetViews>
    <sheetView showGridLines="0" topLeftCell="A31" zoomScale="60" zoomScaleNormal="60" zoomScalePageLayoutView="85" workbookViewId="0">
      <selection activeCell="P37" sqref="P37"/>
    </sheetView>
  </sheetViews>
  <sheetFormatPr defaultColWidth="9" defaultRowHeight="14" x14ac:dyDescent="0.3"/>
  <cols>
    <col min="2" max="2" width="38.1640625" style="24" customWidth="1"/>
    <col min="3" max="15" width="13.08203125" style="24" customWidth="1"/>
    <col min="16" max="16" width="12.08203125" style="24" bestFit="1" customWidth="1"/>
    <col min="17" max="17" width="9" style="24"/>
    <col min="18" max="18" width="13.5" style="24" bestFit="1" customWidth="1"/>
    <col min="19"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89" t="s">
        <v>47</v>
      </c>
      <c r="M2" s="89"/>
      <c r="N2" s="89"/>
      <c r="O2" s="89"/>
      <c r="P2" s="89"/>
      <c r="Q2"/>
      <c r="R2"/>
    </row>
    <row r="3" spans="2:18" x14ac:dyDescent="0.3">
      <c r="B3" s="9" t="s">
        <v>43</v>
      </c>
      <c r="C3"/>
      <c r="D3"/>
      <c r="E3"/>
      <c r="F3"/>
      <c r="G3"/>
      <c r="H3"/>
      <c r="I3"/>
      <c r="J3"/>
      <c r="K3"/>
      <c r="L3"/>
      <c r="M3"/>
      <c r="N3"/>
      <c r="O3"/>
      <c r="P3"/>
      <c r="Q3"/>
      <c r="R3"/>
    </row>
    <row r="4" spans="2:18" x14ac:dyDescent="0.3">
      <c r="B4" s="9" t="s">
        <v>56</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6" t="s">
        <v>25</v>
      </c>
      <c r="C10" s="86"/>
      <c r="D10" s="86"/>
      <c r="E10" s="86"/>
      <c r="F10" s="86"/>
      <c r="G10" s="86"/>
      <c r="H10" s="86"/>
      <c r="I10" s="86"/>
      <c r="J10" s="86"/>
      <c r="K10" s="86"/>
      <c r="L10" s="86"/>
      <c r="M10" s="86"/>
      <c r="N10" s="86"/>
      <c r="O10" s="86"/>
      <c r="P10" s="86"/>
      <c r="Q10"/>
      <c r="R10"/>
    </row>
    <row r="11" spans="2:18" ht="14.5" thickBot="1" x14ac:dyDescent="0.35">
      <c r="B11" s="18"/>
      <c r="C11" s="19">
        <v>2024</v>
      </c>
      <c r="D11" s="19">
        <f t="shared" ref="D11" si="0">C11+1</f>
        <v>2025</v>
      </c>
      <c r="E11" s="19">
        <f t="shared" ref="E11" si="1">D11+1</f>
        <v>2026</v>
      </c>
      <c r="F11" s="19">
        <f t="shared" ref="F11" si="2">E11+1</f>
        <v>2027</v>
      </c>
      <c r="G11" s="19">
        <f t="shared" ref="G11:K11" si="3">F11+1</f>
        <v>2028</v>
      </c>
      <c r="H11" s="19">
        <f t="shared" si="3"/>
        <v>2029</v>
      </c>
      <c r="I11" s="19">
        <f t="shared" si="3"/>
        <v>2030</v>
      </c>
      <c r="J11" s="19">
        <f t="shared" si="3"/>
        <v>2031</v>
      </c>
      <c r="K11" s="19">
        <f t="shared" si="3"/>
        <v>2032</v>
      </c>
      <c r="L11" s="19">
        <f>K11+1</f>
        <v>2033</v>
      </c>
      <c r="M11" s="19">
        <f t="shared" ref="M11" si="4">L11+1</f>
        <v>2034</v>
      </c>
      <c r="N11" s="19">
        <f t="shared" ref="N11" si="5">M11+1</f>
        <v>2035</v>
      </c>
      <c r="O11" s="19">
        <f t="shared" ref="O11" si="6">N11+1</f>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76">
        <f>(1219064.3/12)*7</f>
        <v>711120.84166666667</v>
      </c>
      <c r="D13" s="21">
        <v>1242252.1200000001</v>
      </c>
      <c r="E13" s="21">
        <v>1268206.5400000003</v>
      </c>
      <c r="F13" s="21">
        <v>1297018.6200000001</v>
      </c>
      <c r="G13" s="21">
        <v>1326622.9800000002</v>
      </c>
      <c r="H13" s="21">
        <v>1355407.8000000003</v>
      </c>
      <c r="I13" s="21">
        <v>1383209.5200000003</v>
      </c>
      <c r="J13" s="21">
        <v>1410616.2600000002</v>
      </c>
      <c r="K13" s="21">
        <v>1438212.6600000001</v>
      </c>
      <c r="L13" s="21">
        <v>1465504.5600000003</v>
      </c>
      <c r="M13" s="21">
        <v>1493778.4000000001</v>
      </c>
      <c r="N13" s="21">
        <v>1522680.3800000001</v>
      </c>
      <c r="O13" s="21">
        <f>(1551059.2/12)*5</f>
        <v>646274.66666666663</v>
      </c>
      <c r="P13" s="22">
        <f>SUM(C13:O13)</f>
        <v>16560905.348333335</v>
      </c>
      <c r="Q13"/>
      <c r="R13"/>
    </row>
    <row r="14" spans="2:18" x14ac:dyDescent="0.3">
      <c r="B14" s="2" t="s">
        <v>0</v>
      </c>
      <c r="C14" s="26">
        <f t="shared" ref="C14:P14" si="7">IFERROR(C23/C13,0)</f>
        <v>0</v>
      </c>
      <c r="D14" s="26">
        <f t="shared" si="7"/>
        <v>0</v>
      </c>
      <c r="E14" s="26">
        <f t="shared" si="7"/>
        <v>0</v>
      </c>
      <c r="F14" s="26">
        <f t="shared" si="7"/>
        <v>0</v>
      </c>
      <c r="G14" s="26">
        <f t="shared" si="7"/>
        <v>0</v>
      </c>
      <c r="H14" s="26">
        <f t="shared" si="7"/>
        <v>0</v>
      </c>
      <c r="I14" s="26">
        <f t="shared" si="7"/>
        <v>0</v>
      </c>
      <c r="J14" s="26">
        <f t="shared" si="7"/>
        <v>0</v>
      </c>
      <c r="K14" s="26">
        <f t="shared" si="7"/>
        <v>0</v>
      </c>
      <c r="L14" s="26">
        <f t="shared" si="7"/>
        <v>0</v>
      </c>
      <c r="M14" s="26">
        <f t="shared" si="7"/>
        <v>0</v>
      </c>
      <c r="N14" s="26">
        <f t="shared" ref="N14:O14" si="8">IFERROR(N23/N13,0)</f>
        <v>0</v>
      </c>
      <c r="O14" s="26">
        <f t="shared" si="8"/>
        <v>0</v>
      </c>
      <c r="P14" s="27">
        <f t="shared" si="7"/>
        <v>0</v>
      </c>
      <c r="Q14"/>
      <c r="R14" s="26"/>
    </row>
    <row r="15" spans="2:18" x14ac:dyDescent="0.3">
      <c r="B15" s="2" t="s">
        <v>2</v>
      </c>
      <c r="C15" s="28">
        <v>1478</v>
      </c>
      <c r="D15" s="28">
        <f t="shared" ref="D15" si="9">C15</f>
        <v>1478</v>
      </c>
      <c r="E15" s="28">
        <f t="shared" ref="E15" si="10">D15</f>
        <v>1478</v>
      </c>
      <c r="F15" s="28">
        <f t="shared" ref="F15" si="11">E15</f>
        <v>1478</v>
      </c>
      <c r="G15" s="28">
        <f t="shared" ref="G15:M15" si="12">F15</f>
        <v>1478</v>
      </c>
      <c r="H15" s="28">
        <f t="shared" si="12"/>
        <v>1478</v>
      </c>
      <c r="I15" s="28">
        <f t="shared" si="12"/>
        <v>1478</v>
      </c>
      <c r="J15" s="28">
        <f t="shared" si="12"/>
        <v>1478</v>
      </c>
      <c r="K15" s="28">
        <f t="shared" si="12"/>
        <v>1478</v>
      </c>
      <c r="L15" s="28">
        <f t="shared" si="12"/>
        <v>1478</v>
      </c>
      <c r="M15" s="28">
        <f t="shared" si="12"/>
        <v>1478</v>
      </c>
      <c r="N15" s="28">
        <f t="shared" ref="N15" si="13">M15</f>
        <v>1478</v>
      </c>
      <c r="O15" s="28">
        <f t="shared" ref="O15" si="14">N15</f>
        <v>1478</v>
      </c>
      <c r="P15" s="29">
        <f>IF(MIN(C15:O15)&lt;&gt;MAX(C15:O15),"Please verify inconsistency of Sq. Ft. numbers in pro forma",AVERAGE(C15:O15))</f>
        <v>1478</v>
      </c>
      <c r="Q15"/>
      <c r="R15"/>
    </row>
    <row r="16" spans="2:18" x14ac:dyDescent="0.3">
      <c r="B16" s="2" t="s">
        <v>13</v>
      </c>
      <c r="C16" s="4">
        <f t="shared" ref="C16:M16" si="15">IFERROR(C23/C15,0)</f>
        <v>0</v>
      </c>
      <c r="D16" s="4">
        <f t="shared" si="15"/>
        <v>0</v>
      </c>
      <c r="E16" s="4">
        <f t="shared" si="15"/>
        <v>0</v>
      </c>
      <c r="F16" s="4">
        <f t="shared" si="15"/>
        <v>0</v>
      </c>
      <c r="G16" s="4">
        <f t="shared" si="15"/>
        <v>0</v>
      </c>
      <c r="H16" s="4">
        <f t="shared" si="15"/>
        <v>0</v>
      </c>
      <c r="I16" s="4">
        <f t="shared" si="15"/>
        <v>0</v>
      </c>
      <c r="J16" s="4">
        <f t="shared" si="15"/>
        <v>0</v>
      </c>
      <c r="K16" s="4">
        <f t="shared" si="15"/>
        <v>0</v>
      </c>
      <c r="L16" s="4">
        <f t="shared" si="15"/>
        <v>0</v>
      </c>
      <c r="M16" s="4">
        <f t="shared" si="15"/>
        <v>0</v>
      </c>
      <c r="N16" s="4">
        <f t="shared" ref="N16:O16" si="16">IFERROR(N23/N15,0)</f>
        <v>0</v>
      </c>
      <c r="O16" s="4">
        <f t="shared" si="16"/>
        <v>0</v>
      </c>
      <c r="P16" s="38">
        <f>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69</v>
      </c>
      <c r="C22" s="31">
        <v>0</v>
      </c>
      <c r="D22" s="31">
        <v>0</v>
      </c>
      <c r="E22" s="31">
        <v>0</v>
      </c>
      <c r="F22" s="31">
        <v>0</v>
      </c>
      <c r="G22" s="31">
        <v>0</v>
      </c>
      <c r="H22" s="31">
        <v>0</v>
      </c>
      <c r="I22" s="31">
        <v>0</v>
      </c>
      <c r="J22" s="31">
        <v>0</v>
      </c>
      <c r="K22" s="31">
        <v>0</v>
      </c>
      <c r="L22" s="31">
        <v>0</v>
      </c>
      <c r="M22" s="31">
        <v>0</v>
      </c>
      <c r="N22" s="31">
        <v>0</v>
      </c>
      <c r="O22" s="31">
        <v>0</v>
      </c>
      <c r="P22" s="13">
        <f>SUM(C22:O22)</f>
        <v>0</v>
      </c>
      <c r="Q22" s="9"/>
      <c r="R22" s="9"/>
    </row>
    <row r="23" spans="1:18" x14ac:dyDescent="0.3">
      <c r="B23" s="1" t="s">
        <v>39</v>
      </c>
      <c r="C23" s="53">
        <f t="shared" ref="C23:P23" si="17">SUM(C20:C22)</f>
        <v>0</v>
      </c>
      <c r="D23" s="53">
        <f t="shared" si="17"/>
        <v>0</v>
      </c>
      <c r="E23" s="53">
        <f t="shared" si="17"/>
        <v>0</v>
      </c>
      <c r="F23" s="53">
        <f t="shared" si="17"/>
        <v>0</v>
      </c>
      <c r="G23" s="53">
        <f t="shared" si="17"/>
        <v>0</v>
      </c>
      <c r="H23" s="53">
        <f t="shared" si="17"/>
        <v>0</v>
      </c>
      <c r="I23" s="53">
        <f t="shared" si="17"/>
        <v>0</v>
      </c>
      <c r="J23" s="53">
        <f t="shared" si="17"/>
        <v>0</v>
      </c>
      <c r="K23" s="53">
        <f t="shared" si="17"/>
        <v>0</v>
      </c>
      <c r="L23" s="53">
        <f t="shared" si="17"/>
        <v>0</v>
      </c>
      <c r="M23" s="53">
        <f t="shared" si="17"/>
        <v>0</v>
      </c>
      <c r="N23" s="53">
        <f t="shared" ref="N23:O23" si="18">SUM(N20:N22)</f>
        <v>0</v>
      </c>
      <c r="O23" s="53">
        <f t="shared" si="18"/>
        <v>0</v>
      </c>
      <c r="P23" s="54">
        <f t="shared" si="17"/>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 t="shared" ref="C26:M26" si="19">C23-C25</f>
        <v>0</v>
      </c>
      <c r="D26" s="4">
        <f t="shared" ref="D26" si="20">D23-D25</f>
        <v>0</v>
      </c>
      <c r="E26" s="4">
        <f t="shared" si="19"/>
        <v>0</v>
      </c>
      <c r="F26" s="4">
        <f t="shared" si="19"/>
        <v>0</v>
      </c>
      <c r="G26" s="4">
        <f t="shared" si="19"/>
        <v>0</v>
      </c>
      <c r="H26" s="4">
        <f t="shared" si="19"/>
        <v>0</v>
      </c>
      <c r="I26" s="4">
        <f t="shared" si="19"/>
        <v>0</v>
      </c>
      <c r="J26" s="4">
        <f t="shared" si="19"/>
        <v>0</v>
      </c>
      <c r="K26" s="4">
        <f t="shared" si="19"/>
        <v>0</v>
      </c>
      <c r="L26" s="4">
        <f t="shared" si="19"/>
        <v>0</v>
      </c>
      <c r="M26" s="4">
        <f t="shared" si="19"/>
        <v>0</v>
      </c>
      <c r="N26" s="4">
        <f t="shared" ref="N26:O26" si="21">N23-N25</f>
        <v>0</v>
      </c>
      <c r="O26" s="4">
        <f t="shared" si="21"/>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22">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22"/>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22"/>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22"/>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22"/>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22"/>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22"/>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22"/>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22"/>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22"/>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3">
        <f t="shared" si="22"/>
        <v>0</v>
      </c>
      <c r="Q39" s="9"/>
      <c r="R39" s="9"/>
    </row>
    <row r="40" spans="1:18" x14ac:dyDescent="0.3">
      <c r="B40" s="1" t="s">
        <v>9</v>
      </c>
      <c r="C40" s="53">
        <f t="shared" ref="C40:P40" si="23">SUM(C29:C39)</f>
        <v>0</v>
      </c>
      <c r="D40" s="53">
        <f t="shared" ref="D40" si="24">SUM(D29:D39)</f>
        <v>0</v>
      </c>
      <c r="E40" s="53">
        <f t="shared" si="23"/>
        <v>0</v>
      </c>
      <c r="F40" s="53">
        <f t="shared" si="23"/>
        <v>0</v>
      </c>
      <c r="G40" s="53">
        <f t="shared" si="23"/>
        <v>0</v>
      </c>
      <c r="H40" s="53">
        <f t="shared" si="23"/>
        <v>0</v>
      </c>
      <c r="I40" s="53">
        <f t="shared" si="23"/>
        <v>0</v>
      </c>
      <c r="J40" s="53">
        <f t="shared" si="23"/>
        <v>0</v>
      </c>
      <c r="K40" s="53">
        <f t="shared" si="23"/>
        <v>0</v>
      </c>
      <c r="L40" s="53">
        <f t="shared" si="23"/>
        <v>0</v>
      </c>
      <c r="M40" s="53">
        <f t="shared" si="23"/>
        <v>0</v>
      </c>
      <c r="N40" s="53">
        <f t="shared" ref="N40:O40" si="25">SUM(N29:N39)</f>
        <v>0</v>
      </c>
      <c r="O40" s="53">
        <f t="shared" si="25"/>
        <v>0</v>
      </c>
      <c r="P40" s="54">
        <f t="shared" si="23"/>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26">C26-C40</f>
        <v>0</v>
      </c>
      <c r="D42" s="8">
        <f t="shared" ref="D42" si="27">D26-D40</f>
        <v>0</v>
      </c>
      <c r="E42" s="8">
        <f t="shared" si="26"/>
        <v>0</v>
      </c>
      <c r="F42" s="8">
        <f t="shared" si="26"/>
        <v>0</v>
      </c>
      <c r="G42" s="8">
        <f t="shared" si="26"/>
        <v>0</v>
      </c>
      <c r="H42" s="8">
        <f t="shared" si="26"/>
        <v>0</v>
      </c>
      <c r="I42" s="8">
        <f t="shared" si="26"/>
        <v>0</v>
      </c>
      <c r="J42" s="8">
        <f t="shared" si="26"/>
        <v>0</v>
      </c>
      <c r="K42" s="8">
        <f t="shared" si="26"/>
        <v>0</v>
      </c>
      <c r="L42" s="8">
        <f t="shared" si="26"/>
        <v>0</v>
      </c>
      <c r="M42" s="8">
        <f t="shared" si="26"/>
        <v>0</v>
      </c>
      <c r="N42" s="8">
        <f t="shared" ref="N42:O42" si="28">N26-N40</f>
        <v>0</v>
      </c>
      <c r="O42" s="8">
        <f t="shared" si="28"/>
        <v>0</v>
      </c>
      <c r="P42" s="15">
        <f t="shared" si="26"/>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29">C42-C43</f>
        <v>0</v>
      </c>
      <c r="D44" s="4">
        <f t="shared" ref="D44" si="30">D42-D43</f>
        <v>0</v>
      </c>
      <c r="E44" s="4">
        <f t="shared" si="29"/>
        <v>0</v>
      </c>
      <c r="F44" s="4">
        <f t="shared" si="29"/>
        <v>0</v>
      </c>
      <c r="G44" s="4">
        <f t="shared" si="29"/>
        <v>0</v>
      </c>
      <c r="H44" s="4">
        <f t="shared" si="29"/>
        <v>0</v>
      </c>
      <c r="I44" s="4">
        <f t="shared" si="29"/>
        <v>0</v>
      </c>
      <c r="J44" s="4">
        <f t="shared" si="29"/>
        <v>0</v>
      </c>
      <c r="K44" s="4">
        <f t="shared" si="29"/>
        <v>0</v>
      </c>
      <c r="L44" s="4">
        <f t="shared" si="29"/>
        <v>0</v>
      </c>
      <c r="M44" s="4">
        <f t="shared" si="29"/>
        <v>0</v>
      </c>
      <c r="N44" s="4">
        <f t="shared" ref="N44:O44" si="31">N42-N43</f>
        <v>0</v>
      </c>
      <c r="O44" s="4">
        <f t="shared" si="31"/>
        <v>0</v>
      </c>
      <c r="P44" s="12">
        <f t="shared" si="29"/>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2" t="s">
        <v>50</v>
      </c>
      <c r="C46" s="4"/>
      <c r="D46" s="4"/>
      <c r="E46" s="4"/>
      <c r="F46" s="4"/>
      <c r="G46" s="4"/>
      <c r="H46" s="4"/>
      <c r="I46" s="4"/>
      <c r="J46" s="4"/>
      <c r="K46" s="4"/>
      <c r="L46" s="4"/>
      <c r="M46" s="4"/>
      <c r="N46" s="4"/>
      <c r="O46" s="4"/>
      <c r="P46" s="33">
        <v>0</v>
      </c>
      <c r="Q46"/>
      <c r="R46"/>
    </row>
    <row r="47" spans="1:18" x14ac:dyDescent="0.3">
      <c r="B47" s="2" t="s">
        <v>12</v>
      </c>
      <c r="C47" s="4"/>
      <c r="D47" s="4"/>
      <c r="E47" s="4"/>
      <c r="F47" s="4"/>
      <c r="G47" s="4"/>
      <c r="H47" s="4"/>
      <c r="I47" s="4"/>
      <c r="J47" s="4"/>
      <c r="K47" s="4"/>
      <c r="L47" s="4"/>
      <c r="M47" s="4"/>
      <c r="N47" s="4"/>
      <c r="O47" s="4"/>
      <c r="P47" s="14">
        <f>IFERROR(P46/P15,0)</f>
        <v>0</v>
      </c>
      <c r="Q47"/>
      <c r="R47"/>
    </row>
    <row r="48" spans="1:18" ht="14.5" x14ac:dyDescent="0.35">
      <c r="B48" s="11"/>
      <c r="C48" s="4"/>
      <c r="D48" s="4"/>
      <c r="E48" s="4"/>
      <c r="F48" s="4"/>
      <c r="G48" s="4"/>
      <c r="H48" s="4"/>
      <c r="I48" s="4"/>
      <c r="J48" s="4"/>
      <c r="K48" s="4"/>
      <c r="L48" s="4"/>
      <c r="M48" s="4"/>
      <c r="N48" s="4"/>
      <c r="O48" s="4"/>
      <c r="P48" s="14"/>
      <c r="Q48"/>
      <c r="R48"/>
    </row>
    <row r="49" spans="1:256" ht="16.5" x14ac:dyDescent="0.3">
      <c r="B49" s="2" t="s">
        <v>49</v>
      </c>
      <c r="C49" s="4"/>
      <c r="D49" s="4"/>
      <c r="E49" s="4"/>
      <c r="F49" s="4"/>
      <c r="G49" s="4"/>
      <c r="H49" s="4"/>
      <c r="I49" s="4"/>
      <c r="J49" s="4"/>
      <c r="K49" s="4"/>
      <c r="L49" s="4"/>
      <c r="M49" s="4"/>
      <c r="N49" s="4"/>
      <c r="O49" s="4"/>
      <c r="P49" s="33">
        <v>0</v>
      </c>
      <c r="Q49"/>
      <c r="R49"/>
    </row>
    <row r="50" spans="1:256" x14ac:dyDescent="0.3">
      <c r="B50" s="2" t="s">
        <v>22</v>
      </c>
      <c r="C50" s="4"/>
      <c r="D50" s="4"/>
      <c r="E50" s="4"/>
      <c r="F50" s="4"/>
      <c r="G50" s="4"/>
      <c r="H50" s="4"/>
      <c r="I50" s="4"/>
      <c r="J50" s="4"/>
      <c r="K50" s="4"/>
      <c r="L50" s="4"/>
      <c r="M50" s="4"/>
      <c r="N50" s="4"/>
      <c r="O50" s="4"/>
      <c r="P50" s="14">
        <f>IFERROR(P49/P15,0)</f>
        <v>0</v>
      </c>
      <c r="Q50"/>
      <c r="R50"/>
    </row>
    <row r="51" spans="1:256" x14ac:dyDescent="0.3">
      <c r="B51" s="2"/>
      <c r="C51" s="4"/>
      <c r="D51" s="4"/>
      <c r="E51" s="4"/>
      <c r="F51" s="4"/>
      <c r="G51" s="4"/>
      <c r="H51" s="4"/>
      <c r="I51" s="4"/>
      <c r="J51" s="4"/>
      <c r="K51" s="4"/>
      <c r="L51" s="4"/>
      <c r="M51" s="4"/>
      <c r="N51" s="4"/>
      <c r="O51" s="4"/>
      <c r="P51" s="14"/>
      <c r="Q51"/>
      <c r="R51"/>
    </row>
    <row r="52" spans="1:256" ht="14.5" thickBot="1" x14ac:dyDescent="0.35">
      <c r="B52" s="6"/>
      <c r="C52" s="10"/>
      <c r="D52" s="10"/>
      <c r="E52" s="10"/>
      <c r="F52" s="10"/>
      <c r="G52" s="10"/>
      <c r="H52" s="10"/>
      <c r="I52" s="10"/>
      <c r="J52" s="10"/>
      <c r="K52" s="10"/>
      <c r="L52" s="10"/>
      <c r="M52" s="10"/>
      <c r="N52" s="10"/>
      <c r="O52" s="10"/>
      <c r="P52" s="17"/>
      <c r="Q52"/>
      <c r="R52"/>
    </row>
    <row r="53" spans="1:256" customFormat="1" ht="14.25" customHeight="1" x14ac:dyDescent="0.3">
      <c r="B53" s="34" t="s">
        <v>26</v>
      </c>
      <c r="C53" s="4"/>
      <c r="D53" s="4"/>
      <c r="E53" s="4"/>
      <c r="F53" s="4"/>
      <c r="G53" s="4"/>
      <c r="H53" s="4"/>
      <c r="I53" s="4"/>
      <c r="J53" s="4"/>
      <c r="K53" s="4"/>
      <c r="L53" s="4"/>
    </row>
    <row r="54" spans="1:256" s="47" customFormat="1" ht="64" customHeight="1" x14ac:dyDescent="0.35">
      <c r="A54" s="48"/>
      <c r="B54" s="87" t="s">
        <v>64</v>
      </c>
      <c r="C54" s="87"/>
      <c r="D54" s="87"/>
      <c r="E54" s="87"/>
      <c r="F54" s="87"/>
      <c r="G54" s="87"/>
      <c r="H54" s="87"/>
      <c r="I54" s="87"/>
      <c r="J54" s="87"/>
      <c r="K54" s="87"/>
      <c r="L54" s="87"/>
      <c r="M54" s="87"/>
      <c r="N54" s="87"/>
      <c r="O54" s="87"/>
      <c r="P54" s="87"/>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ht="22.5" customHeight="1" x14ac:dyDescent="0.3">
      <c r="B55" s="88" t="s">
        <v>44</v>
      </c>
      <c r="C55" s="88"/>
      <c r="D55" s="88"/>
      <c r="E55" s="88"/>
      <c r="F55" s="88"/>
      <c r="G55" s="88"/>
      <c r="H55" s="88"/>
      <c r="I55" s="88"/>
      <c r="J55" s="88"/>
      <c r="K55" s="88"/>
      <c r="L55" s="88"/>
      <c r="M55" s="88"/>
      <c r="N55" s="88"/>
      <c r="O55" s="88"/>
      <c r="P55" s="88"/>
    </row>
    <row r="56" spans="1:256" x14ac:dyDescent="0.3">
      <c r="B56" s="63" t="s">
        <v>40</v>
      </c>
      <c r="C56" s="63"/>
      <c r="D56" s="63"/>
      <c r="E56" s="63"/>
      <c r="F56" s="63"/>
      <c r="G56" s="63"/>
      <c r="H56" s="63"/>
      <c r="I56" s="63"/>
      <c r="J56" s="63"/>
      <c r="K56" s="63"/>
      <c r="L56" s="63"/>
      <c r="M56" s="63"/>
      <c r="N56" s="63"/>
      <c r="O56" s="63"/>
      <c r="P56" s="63"/>
    </row>
    <row r="57" spans="1:256" customFormat="1" x14ac:dyDescent="0.3">
      <c r="B57" s="24"/>
      <c r="C57" s="24"/>
      <c r="D57" s="24"/>
      <c r="E57" s="24"/>
      <c r="F57" s="24"/>
      <c r="G57" s="24"/>
      <c r="H57" s="24"/>
      <c r="I57" s="24"/>
      <c r="J57" s="24"/>
      <c r="K57" s="24"/>
      <c r="L57" s="24"/>
    </row>
  </sheetData>
  <sheetProtection sheet="1"/>
  <protectedRanges>
    <protectedRange sqref="B6 L2 C20:O22 C25:O25 C29:O39 C43:O43 P46 P49" name="Range1"/>
  </protectedRanges>
  <mergeCells count="4">
    <mergeCell ref="B10:P10"/>
    <mergeCell ref="B54:P54"/>
    <mergeCell ref="B55:P55"/>
    <mergeCell ref="L2:P2"/>
  </mergeCells>
  <pageMargins left="0.25" right="0.21" top="0.42" bottom="0.39" header="0.23" footer="0.17"/>
  <pageSetup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63"/>
  <sheetViews>
    <sheetView showGridLines="0" topLeftCell="A28" zoomScale="60" zoomScaleNormal="60" zoomScalePageLayoutView="85" workbookViewId="0">
      <selection activeCell="P47" sqref="P47"/>
    </sheetView>
  </sheetViews>
  <sheetFormatPr defaultColWidth="9" defaultRowHeight="14" x14ac:dyDescent="0.3"/>
  <cols>
    <col min="2" max="2" width="38.1640625"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89" t="s">
        <v>47</v>
      </c>
      <c r="M2" s="89"/>
      <c r="N2" s="89"/>
      <c r="O2" s="89"/>
      <c r="P2" s="89"/>
      <c r="Q2"/>
      <c r="R2"/>
    </row>
    <row r="3" spans="2:18" x14ac:dyDescent="0.3">
      <c r="B3" s="9" t="s">
        <v>43</v>
      </c>
      <c r="C3"/>
      <c r="D3"/>
      <c r="E3"/>
      <c r="F3"/>
      <c r="G3"/>
      <c r="H3"/>
      <c r="I3"/>
      <c r="J3"/>
      <c r="K3"/>
      <c r="L3"/>
      <c r="M3"/>
      <c r="N3"/>
      <c r="O3"/>
      <c r="P3"/>
      <c r="Q3"/>
      <c r="R3"/>
    </row>
    <row r="4" spans="2:18" x14ac:dyDescent="0.3">
      <c r="B4" s="9" t="s">
        <v>58</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6" t="s">
        <v>25</v>
      </c>
      <c r="C10" s="86"/>
      <c r="D10" s="86"/>
      <c r="E10" s="86"/>
      <c r="F10" s="86"/>
      <c r="G10" s="86"/>
      <c r="H10" s="86"/>
      <c r="I10" s="86"/>
      <c r="J10" s="86"/>
      <c r="K10" s="86"/>
      <c r="L10" s="86"/>
      <c r="M10" s="86"/>
      <c r="N10" s="86"/>
      <c r="O10" s="86"/>
      <c r="P10" s="86"/>
      <c r="Q10"/>
      <c r="R10"/>
    </row>
    <row r="11" spans="2:18" ht="14.5" thickBot="1" x14ac:dyDescent="0.35">
      <c r="B11" s="18"/>
      <c r="C11" s="19">
        <v>2024</v>
      </c>
      <c r="D11" s="19">
        <f t="shared" ref="D11" si="0">C11+1</f>
        <v>2025</v>
      </c>
      <c r="E11" s="19">
        <f t="shared" ref="E11" si="1">D11+1</f>
        <v>2026</v>
      </c>
      <c r="F11" s="19">
        <f t="shared" ref="F11" si="2">E11+1</f>
        <v>2027</v>
      </c>
      <c r="G11" s="19">
        <f t="shared" ref="G11:K11" si="3">F11+1</f>
        <v>2028</v>
      </c>
      <c r="H11" s="19">
        <f t="shared" si="3"/>
        <v>2029</v>
      </c>
      <c r="I11" s="19">
        <f t="shared" si="3"/>
        <v>2030</v>
      </c>
      <c r="J11" s="19">
        <f t="shared" si="3"/>
        <v>2031</v>
      </c>
      <c r="K11" s="19">
        <f t="shared" si="3"/>
        <v>2032</v>
      </c>
      <c r="L11" s="19">
        <f>K11+1</f>
        <v>2033</v>
      </c>
      <c r="M11" s="19">
        <f t="shared" ref="M11" si="4">L11+1</f>
        <v>2034</v>
      </c>
      <c r="N11" s="19">
        <f t="shared" ref="N11" si="5">M11+1</f>
        <v>2035</v>
      </c>
      <c r="O11" s="19">
        <f t="shared" ref="O11" si="6">N11+1</f>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76">
        <f>(1219064.3/12)*7</f>
        <v>711120.84166666667</v>
      </c>
      <c r="D13" s="21">
        <v>1242252.1200000001</v>
      </c>
      <c r="E13" s="21">
        <v>1268206.5400000003</v>
      </c>
      <c r="F13" s="21">
        <v>1297018.6200000001</v>
      </c>
      <c r="G13" s="21">
        <v>1326622.9800000002</v>
      </c>
      <c r="H13" s="21">
        <v>1355407.8000000003</v>
      </c>
      <c r="I13" s="21">
        <v>1383209.5200000003</v>
      </c>
      <c r="J13" s="21">
        <v>1410616.2600000002</v>
      </c>
      <c r="K13" s="21">
        <v>1438212.6600000001</v>
      </c>
      <c r="L13" s="21">
        <v>1465504.5600000003</v>
      </c>
      <c r="M13" s="21">
        <v>1493778.4000000001</v>
      </c>
      <c r="N13" s="21">
        <v>1522680.3800000001</v>
      </c>
      <c r="O13" s="21">
        <f>(1551059.2/12)*5</f>
        <v>646274.66666666663</v>
      </c>
      <c r="P13" s="22">
        <f>SUM(C13:O13)</f>
        <v>16560905.348333335</v>
      </c>
      <c r="Q13"/>
      <c r="R13"/>
    </row>
    <row r="14" spans="2:18" x14ac:dyDescent="0.3">
      <c r="B14" s="2" t="s">
        <v>0</v>
      </c>
      <c r="C14" s="26">
        <f t="shared" ref="C14:P14" si="7">IFERROR(C23/C13,0)</f>
        <v>0</v>
      </c>
      <c r="D14" s="26">
        <f t="shared" si="7"/>
        <v>0</v>
      </c>
      <c r="E14" s="26">
        <f t="shared" si="7"/>
        <v>0</v>
      </c>
      <c r="F14" s="26">
        <f t="shared" si="7"/>
        <v>0</v>
      </c>
      <c r="G14" s="26">
        <f t="shared" si="7"/>
        <v>0</v>
      </c>
      <c r="H14" s="26">
        <f t="shared" si="7"/>
        <v>0</v>
      </c>
      <c r="I14" s="26">
        <f t="shared" si="7"/>
        <v>0</v>
      </c>
      <c r="J14" s="26">
        <f t="shared" si="7"/>
        <v>0</v>
      </c>
      <c r="K14" s="26">
        <f t="shared" si="7"/>
        <v>0</v>
      </c>
      <c r="L14" s="26">
        <f t="shared" si="7"/>
        <v>0</v>
      </c>
      <c r="M14" s="26">
        <f t="shared" si="7"/>
        <v>0</v>
      </c>
      <c r="N14" s="26">
        <f t="shared" ref="N14:O14" si="8">IFERROR(N23/N13,0)</f>
        <v>0</v>
      </c>
      <c r="O14" s="26">
        <f t="shared" si="8"/>
        <v>0</v>
      </c>
      <c r="P14" s="27">
        <f t="shared" si="7"/>
        <v>0</v>
      </c>
      <c r="Q14"/>
      <c r="R14"/>
    </row>
    <row r="15" spans="2:18" x14ac:dyDescent="0.3">
      <c r="B15" s="2" t="s">
        <v>2</v>
      </c>
      <c r="C15" s="28">
        <v>1623</v>
      </c>
      <c r="D15" s="28">
        <f t="shared" ref="D15" si="9">C15</f>
        <v>1623</v>
      </c>
      <c r="E15" s="28">
        <f t="shared" ref="E15" si="10">D15</f>
        <v>1623</v>
      </c>
      <c r="F15" s="28">
        <f t="shared" ref="F15" si="11">E15</f>
        <v>1623</v>
      </c>
      <c r="G15" s="28">
        <f t="shared" ref="G15:M15" si="12">F15</f>
        <v>1623</v>
      </c>
      <c r="H15" s="28">
        <f t="shared" si="12"/>
        <v>1623</v>
      </c>
      <c r="I15" s="28">
        <f t="shared" si="12"/>
        <v>1623</v>
      </c>
      <c r="J15" s="28">
        <f t="shared" si="12"/>
        <v>1623</v>
      </c>
      <c r="K15" s="28">
        <f t="shared" si="12"/>
        <v>1623</v>
      </c>
      <c r="L15" s="28">
        <f t="shared" si="12"/>
        <v>1623</v>
      </c>
      <c r="M15" s="28">
        <f t="shared" si="12"/>
        <v>1623</v>
      </c>
      <c r="N15" s="28">
        <f t="shared" ref="N15" si="13">M15</f>
        <v>1623</v>
      </c>
      <c r="O15" s="28">
        <f t="shared" ref="O15" si="14">N15</f>
        <v>1623</v>
      </c>
      <c r="P15" s="29">
        <f>IF(MIN(C15:O15)&lt;&gt;MAX(C15:O15),"Please verify inconsistency of Sq. Ft. numbers in pro forma",AVERAGE(C15:O15))</f>
        <v>1623</v>
      </c>
      <c r="Q15"/>
      <c r="R15"/>
    </row>
    <row r="16" spans="2:18" x14ac:dyDescent="0.3">
      <c r="B16" s="2" t="s">
        <v>13</v>
      </c>
      <c r="C16" s="4">
        <f>IFERROR(C23/C15,0)</f>
        <v>0</v>
      </c>
      <c r="D16" s="4">
        <f t="shared" ref="D16:M16" si="15">IFERROR(D23/D15,0)</f>
        <v>0</v>
      </c>
      <c r="E16" s="4">
        <f t="shared" si="15"/>
        <v>0</v>
      </c>
      <c r="F16" s="4">
        <f t="shared" si="15"/>
        <v>0</v>
      </c>
      <c r="G16" s="4">
        <f t="shared" si="15"/>
        <v>0</v>
      </c>
      <c r="H16" s="4">
        <f t="shared" si="15"/>
        <v>0</v>
      </c>
      <c r="I16" s="4">
        <f t="shared" si="15"/>
        <v>0</v>
      </c>
      <c r="J16" s="4">
        <f t="shared" si="15"/>
        <v>0</v>
      </c>
      <c r="K16" s="4">
        <f t="shared" si="15"/>
        <v>0</v>
      </c>
      <c r="L16" s="4">
        <f t="shared" si="15"/>
        <v>0</v>
      </c>
      <c r="M16" s="4">
        <f t="shared" si="15"/>
        <v>0</v>
      </c>
      <c r="N16" s="4">
        <f t="shared" ref="N16:O16" si="16">IFERROR(N23/N15,0)</f>
        <v>0</v>
      </c>
      <c r="O16" s="4">
        <f t="shared" si="16"/>
        <v>0</v>
      </c>
      <c r="P16" s="38">
        <f>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69</v>
      </c>
      <c r="C22" s="31">
        <v>0</v>
      </c>
      <c r="D22" s="31">
        <v>0</v>
      </c>
      <c r="E22" s="31">
        <v>0</v>
      </c>
      <c r="F22" s="31">
        <v>0</v>
      </c>
      <c r="G22" s="31">
        <v>0</v>
      </c>
      <c r="H22" s="31">
        <v>0</v>
      </c>
      <c r="I22" s="31">
        <v>0</v>
      </c>
      <c r="J22" s="31">
        <v>0</v>
      </c>
      <c r="K22" s="31">
        <v>0</v>
      </c>
      <c r="L22" s="31">
        <v>0</v>
      </c>
      <c r="M22" s="31">
        <v>0</v>
      </c>
      <c r="N22" s="31">
        <v>0</v>
      </c>
      <c r="O22" s="31">
        <v>0</v>
      </c>
      <c r="P22" s="12">
        <f>SUM(C22:O22)</f>
        <v>0</v>
      </c>
      <c r="Q22" s="9"/>
      <c r="R22" s="9"/>
    </row>
    <row r="23" spans="1:18" x14ac:dyDescent="0.3">
      <c r="B23" s="1" t="s">
        <v>39</v>
      </c>
      <c r="C23" s="53">
        <f>SUM(C20:C22)</f>
        <v>0</v>
      </c>
      <c r="D23" s="53">
        <f t="shared" ref="D23:P23" si="17">SUM(D20:D22)</f>
        <v>0</v>
      </c>
      <c r="E23" s="53">
        <f t="shared" si="17"/>
        <v>0</v>
      </c>
      <c r="F23" s="53">
        <f t="shared" si="17"/>
        <v>0</v>
      </c>
      <c r="G23" s="53">
        <f t="shared" si="17"/>
        <v>0</v>
      </c>
      <c r="H23" s="53">
        <f t="shared" si="17"/>
        <v>0</v>
      </c>
      <c r="I23" s="53">
        <f t="shared" si="17"/>
        <v>0</v>
      </c>
      <c r="J23" s="53">
        <f t="shared" si="17"/>
        <v>0</v>
      </c>
      <c r="K23" s="53">
        <f t="shared" si="17"/>
        <v>0</v>
      </c>
      <c r="L23" s="53">
        <f t="shared" si="17"/>
        <v>0</v>
      </c>
      <c r="M23" s="53">
        <f t="shared" si="17"/>
        <v>0</v>
      </c>
      <c r="N23" s="53">
        <f t="shared" ref="N23:O23" si="18">SUM(N20:N22)</f>
        <v>0</v>
      </c>
      <c r="O23" s="53">
        <f t="shared" si="18"/>
        <v>0</v>
      </c>
      <c r="P23" s="54">
        <f t="shared" si="17"/>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C23-C25</f>
        <v>0</v>
      </c>
      <c r="D26" s="4">
        <f>D23-D25</f>
        <v>0</v>
      </c>
      <c r="E26" s="4">
        <f t="shared" ref="E26:M26" si="19">E23-E25</f>
        <v>0</v>
      </c>
      <c r="F26" s="4">
        <f t="shared" si="19"/>
        <v>0</v>
      </c>
      <c r="G26" s="4">
        <f t="shared" si="19"/>
        <v>0</v>
      </c>
      <c r="H26" s="4">
        <f t="shared" si="19"/>
        <v>0</v>
      </c>
      <c r="I26" s="4">
        <f t="shared" si="19"/>
        <v>0</v>
      </c>
      <c r="J26" s="4">
        <f t="shared" si="19"/>
        <v>0</v>
      </c>
      <c r="K26" s="4">
        <f t="shared" si="19"/>
        <v>0</v>
      </c>
      <c r="L26" s="4">
        <f t="shared" si="19"/>
        <v>0</v>
      </c>
      <c r="M26" s="4">
        <f t="shared" si="19"/>
        <v>0</v>
      </c>
      <c r="N26" s="4">
        <f t="shared" ref="N26:O26" si="20">N23-N25</f>
        <v>0</v>
      </c>
      <c r="O26" s="4">
        <f t="shared" si="20"/>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21">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21"/>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21"/>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21"/>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21"/>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21"/>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21"/>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21"/>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21"/>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21"/>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2">
        <f t="shared" si="21"/>
        <v>0</v>
      </c>
      <c r="Q39" s="9"/>
      <c r="R39" s="9"/>
    </row>
    <row r="40" spans="1:18" x14ac:dyDescent="0.3">
      <c r="B40" s="1" t="s">
        <v>9</v>
      </c>
      <c r="C40" s="53">
        <f t="shared" ref="C40:P40" si="22">SUM(C29:C39)</f>
        <v>0</v>
      </c>
      <c r="D40" s="53">
        <f t="shared" ref="D40" si="23">SUM(D29:D39)</f>
        <v>0</v>
      </c>
      <c r="E40" s="53">
        <f t="shared" si="22"/>
        <v>0</v>
      </c>
      <c r="F40" s="53">
        <f t="shared" si="22"/>
        <v>0</v>
      </c>
      <c r="G40" s="53">
        <f t="shared" si="22"/>
        <v>0</v>
      </c>
      <c r="H40" s="53">
        <f t="shared" si="22"/>
        <v>0</v>
      </c>
      <c r="I40" s="53">
        <f t="shared" si="22"/>
        <v>0</v>
      </c>
      <c r="J40" s="53">
        <f t="shared" si="22"/>
        <v>0</v>
      </c>
      <c r="K40" s="53">
        <f t="shared" si="22"/>
        <v>0</v>
      </c>
      <c r="L40" s="53">
        <f t="shared" si="22"/>
        <v>0</v>
      </c>
      <c r="M40" s="53">
        <f t="shared" si="22"/>
        <v>0</v>
      </c>
      <c r="N40" s="53">
        <f t="shared" ref="N40:O40" si="24">SUM(N29:N39)</f>
        <v>0</v>
      </c>
      <c r="O40" s="53">
        <f t="shared" si="24"/>
        <v>0</v>
      </c>
      <c r="P40" s="54">
        <f t="shared" si="22"/>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25">C26-C40</f>
        <v>0</v>
      </c>
      <c r="D42" s="8">
        <f t="shared" ref="D42" si="26">D26-D40</f>
        <v>0</v>
      </c>
      <c r="E42" s="8">
        <f t="shared" si="25"/>
        <v>0</v>
      </c>
      <c r="F42" s="8">
        <f t="shared" si="25"/>
        <v>0</v>
      </c>
      <c r="G42" s="8">
        <f t="shared" si="25"/>
        <v>0</v>
      </c>
      <c r="H42" s="8">
        <f t="shared" si="25"/>
        <v>0</v>
      </c>
      <c r="I42" s="8">
        <f t="shared" si="25"/>
        <v>0</v>
      </c>
      <c r="J42" s="8">
        <f t="shared" si="25"/>
        <v>0</v>
      </c>
      <c r="K42" s="8">
        <f t="shared" si="25"/>
        <v>0</v>
      </c>
      <c r="L42" s="8">
        <f t="shared" si="25"/>
        <v>0</v>
      </c>
      <c r="M42" s="8">
        <f t="shared" si="25"/>
        <v>0</v>
      </c>
      <c r="N42" s="8">
        <f t="shared" ref="N42:O42" si="27">N26-N40</f>
        <v>0</v>
      </c>
      <c r="O42" s="8">
        <f t="shared" si="27"/>
        <v>0</v>
      </c>
      <c r="P42" s="15">
        <f t="shared" si="25"/>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28">C42-C43</f>
        <v>0</v>
      </c>
      <c r="D44" s="4">
        <f>D42-D43</f>
        <v>0</v>
      </c>
      <c r="E44" s="4">
        <f t="shared" si="28"/>
        <v>0</v>
      </c>
      <c r="F44" s="4">
        <f t="shared" si="28"/>
        <v>0</v>
      </c>
      <c r="G44" s="4">
        <f t="shared" si="28"/>
        <v>0</v>
      </c>
      <c r="H44" s="4">
        <f t="shared" si="28"/>
        <v>0</v>
      </c>
      <c r="I44" s="4">
        <f t="shared" si="28"/>
        <v>0</v>
      </c>
      <c r="J44" s="4">
        <f t="shared" si="28"/>
        <v>0</v>
      </c>
      <c r="K44" s="4">
        <f t="shared" si="28"/>
        <v>0</v>
      </c>
      <c r="L44" s="4">
        <f t="shared" si="28"/>
        <v>0</v>
      </c>
      <c r="M44" s="4">
        <f t="shared" si="28"/>
        <v>0</v>
      </c>
      <c r="N44" s="4">
        <f t="shared" ref="N44:O44" si="29">N42-N43</f>
        <v>0</v>
      </c>
      <c r="O44" s="4">
        <f t="shared" si="29"/>
        <v>0</v>
      </c>
      <c r="P44" s="12">
        <f t="shared" si="28"/>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1" t="s">
        <v>76</v>
      </c>
      <c r="C46" s="4"/>
      <c r="D46" s="4"/>
      <c r="E46" s="4"/>
      <c r="F46" s="4"/>
      <c r="G46" s="4"/>
      <c r="H46" s="4"/>
      <c r="I46" s="4"/>
      <c r="J46" s="4"/>
      <c r="K46" s="4"/>
      <c r="L46" s="4"/>
      <c r="M46" s="4"/>
      <c r="N46" s="4"/>
      <c r="O46" s="4"/>
      <c r="P46" s="81">
        <f>P47+P49</f>
        <v>0</v>
      </c>
      <c r="Q46"/>
      <c r="R46"/>
    </row>
    <row r="47" spans="1:18" ht="15.75" customHeight="1" x14ac:dyDescent="0.3">
      <c r="B47" s="79" t="s">
        <v>70</v>
      </c>
      <c r="C47" s="4"/>
      <c r="D47" s="4"/>
      <c r="E47" s="4"/>
      <c r="F47" s="4"/>
      <c r="G47" s="4"/>
      <c r="H47" s="4"/>
      <c r="I47" s="4"/>
      <c r="J47" s="4"/>
      <c r="K47" s="4"/>
      <c r="L47" s="4"/>
      <c r="M47" s="4"/>
      <c r="N47" s="4"/>
      <c r="O47" s="4"/>
      <c r="P47" s="33">
        <v>0</v>
      </c>
      <c r="Q47"/>
      <c r="R47"/>
    </row>
    <row r="48" spans="1:18" ht="15.75" customHeight="1" x14ac:dyDescent="0.3">
      <c r="B48" s="78" t="s">
        <v>71</v>
      </c>
      <c r="C48" s="4"/>
      <c r="D48" s="4"/>
      <c r="E48" s="4"/>
      <c r="F48" s="4"/>
      <c r="G48" s="4"/>
      <c r="H48" s="4"/>
      <c r="I48" s="4"/>
      <c r="J48" s="4"/>
      <c r="K48" s="4"/>
      <c r="L48" s="4"/>
      <c r="M48" s="4"/>
      <c r="N48" s="4"/>
      <c r="O48" s="4"/>
      <c r="P48" s="80">
        <v>1360</v>
      </c>
      <c r="Q48"/>
      <c r="R48"/>
    </row>
    <row r="49" spans="1:256" ht="15.75" customHeight="1" x14ac:dyDescent="0.3">
      <c r="B49" s="79" t="s">
        <v>72</v>
      </c>
      <c r="C49" s="4"/>
      <c r="D49" s="4"/>
      <c r="E49" s="4"/>
      <c r="F49" s="4"/>
      <c r="G49" s="4"/>
      <c r="H49" s="4"/>
      <c r="I49" s="4"/>
      <c r="J49" s="4"/>
      <c r="K49" s="4"/>
      <c r="L49" s="4"/>
      <c r="M49" s="4"/>
      <c r="N49" s="4"/>
      <c r="O49" s="4"/>
      <c r="P49" s="33">
        <v>0</v>
      </c>
      <c r="Q49"/>
      <c r="R49"/>
    </row>
    <row r="50" spans="1:256" ht="15.75" customHeight="1" x14ac:dyDescent="0.3">
      <c r="B50" s="78" t="s">
        <v>73</v>
      </c>
      <c r="C50" s="4"/>
      <c r="D50" s="4"/>
      <c r="E50" s="4"/>
      <c r="F50" s="4"/>
      <c r="G50" s="4"/>
      <c r="H50" s="4"/>
      <c r="I50" s="4"/>
      <c r="J50" s="4"/>
      <c r="K50" s="4"/>
      <c r="L50" s="4"/>
      <c r="M50" s="4"/>
      <c r="N50" s="4"/>
      <c r="O50" s="4"/>
      <c r="P50" s="80">
        <v>263</v>
      </c>
      <c r="Q50"/>
      <c r="R50"/>
    </row>
    <row r="51" spans="1:256" x14ac:dyDescent="0.3">
      <c r="B51" s="2" t="s">
        <v>12</v>
      </c>
      <c r="C51" s="4"/>
      <c r="D51" s="4"/>
      <c r="E51" s="4"/>
      <c r="F51" s="4"/>
      <c r="G51" s="4"/>
      <c r="H51" s="4"/>
      <c r="I51" s="4"/>
      <c r="J51" s="4"/>
      <c r="K51" s="4"/>
      <c r="L51" s="4"/>
      <c r="M51" s="4"/>
      <c r="N51" s="4"/>
      <c r="O51" s="4"/>
      <c r="P51" s="14">
        <f>IFERROR(P46/P15,0)</f>
        <v>0</v>
      </c>
      <c r="Q51"/>
      <c r="R51"/>
    </row>
    <row r="52" spans="1:256" x14ac:dyDescent="0.3">
      <c r="B52" s="78" t="s">
        <v>74</v>
      </c>
      <c r="C52" s="4"/>
      <c r="D52" s="4"/>
      <c r="E52" s="4"/>
      <c r="F52" s="4"/>
      <c r="G52" s="4"/>
      <c r="H52" s="4"/>
      <c r="I52" s="4"/>
      <c r="J52" s="4"/>
      <c r="K52" s="4"/>
      <c r="L52" s="4"/>
      <c r="M52" s="4"/>
      <c r="N52" s="4"/>
      <c r="O52" s="4"/>
      <c r="P52" s="14">
        <f>IFERROR(P47/P48,0)</f>
        <v>0</v>
      </c>
      <c r="Q52"/>
      <c r="R52"/>
    </row>
    <row r="53" spans="1:256" x14ac:dyDescent="0.3">
      <c r="B53" s="78" t="s">
        <v>75</v>
      </c>
      <c r="C53" s="4"/>
      <c r="D53" s="4"/>
      <c r="E53" s="4"/>
      <c r="F53" s="4"/>
      <c r="G53" s="4"/>
      <c r="H53" s="4"/>
      <c r="I53" s="4"/>
      <c r="J53" s="4"/>
      <c r="K53" s="4"/>
      <c r="L53" s="4"/>
      <c r="M53" s="4"/>
      <c r="N53" s="4"/>
      <c r="O53" s="4"/>
      <c r="P53" s="14">
        <f>IFERROR(P49/P50,0)</f>
        <v>0</v>
      </c>
      <c r="Q53"/>
      <c r="R53"/>
    </row>
    <row r="54" spans="1:256" ht="14.5" x14ac:dyDescent="0.35">
      <c r="B54" s="11"/>
      <c r="C54" s="4"/>
      <c r="D54" s="4"/>
      <c r="E54" s="4"/>
      <c r="F54" s="4"/>
      <c r="G54" s="4"/>
      <c r="H54" s="4"/>
      <c r="I54" s="4"/>
      <c r="J54" s="4"/>
      <c r="K54" s="4"/>
      <c r="L54" s="4"/>
      <c r="M54" s="4"/>
      <c r="N54" s="4"/>
      <c r="O54" s="4"/>
      <c r="P54" s="14"/>
      <c r="Q54"/>
      <c r="R54"/>
    </row>
    <row r="55" spans="1:256" ht="16.5" x14ac:dyDescent="0.3">
      <c r="B55" s="2" t="s">
        <v>49</v>
      </c>
      <c r="C55" s="4"/>
      <c r="D55" s="4"/>
      <c r="E55" s="4"/>
      <c r="F55" s="4"/>
      <c r="G55" s="4"/>
      <c r="H55" s="4"/>
      <c r="I55" s="4"/>
      <c r="J55" s="4"/>
      <c r="K55" s="4"/>
      <c r="L55" s="4"/>
      <c r="M55" s="4"/>
      <c r="N55" s="4"/>
      <c r="O55" s="4"/>
      <c r="P55" s="33">
        <v>0</v>
      </c>
      <c r="Q55"/>
      <c r="R55"/>
    </row>
    <row r="56" spans="1:256" x14ac:dyDescent="0.3">
      <c r="B56" s="2" t="s">
        <v>22</v>
      </c>
      <c r="C56" s="4"/>
      <c r="D56" s="4"/>
      <c r="E56" s="4"/>
      <c r="F56" s="4"/>
      <c r="G56" s="4"/>
      <c r="H56" s="4"/>
      <c r="I56" s="4"/>
      <c r="J56" s="4"/>
      <c r="K56" s="4"/>
      <c r="L56" s="4"/>
      <c r="M56" s="4"/>
      <c r="N56" s="4"/>
      <c r="O56" s="4"/>
      <c r="P56" s="14">
        <f>IFERROR(P55/P15,0)</f>
        <v>0</v>
      </c>
      <c r="Q56"/>
      <c r="R56"/>
    </row>
    <row r="57" spans="1:256" x14ac:dyDescent="0.3">
      <c r="B57" s="2"/>
      <c r="C57" s="4"/>
      <c r="D57" s="4"/>
      <c r="E57" s="4"/>
      <c r="F57" s="4"/>
      <c r="G57" s="4"/>
      <c r="H57" s="4"/>
      <c r="I57" s="4"/>
      <c r="J57" s="4"/>
      <c r="K57" s="4"/>
      <c r="L57" s="4"/>
      <c r="M57" s="4"/>
      <c r="N57" s="4"/>
      <c r="O57" s="4"/>
      <c r="P57" s="14"/>
      <c r="Q57"/>
      <c r="R57"/>
    </row>
    <row r="58" spans="1:256" ht="14.5" thickBot="1" x14ac:dyDescent="0.35">
      <c r="B58" s="6"/>
      <c r="C58" s="10"/>
      <c r="D58" s="10"/>
      <c r="E58" s="10"/>
      <c r="F58" s="10"/>
      <c r="G58" s="10"/>
      <c r="H58" s="10"/>
      <c r="I58" s="10"/>
      <c r="J58" s="10"/>
      <c r="K58" s="10"/>
      <c r="L58" s="10"/>
      <c r="M58" s="10"/>
      <c r="N58" s="10"/>
      <c r="O58" s="10"/>
      <c r="P58" s="17"/>
      <c r="Q58"/>
      <c r="R58"/>
    </row>
    <row r="59" spans="1:256" customFormat="1" ht="14.25" customHeight="1" x14ac:dyDescent="0.3">
      <c r="B59" s="34" t="s">
        <v>26</v>
      </c>
      <c r="C59" s="4"/>
      <c r="D59" s="4"/>
      <c r="E59" s="4"/>
      <c r="F59" s="4"/>
      <c r="G59" s="4"/>
      <c r="H59" s="4"/>
      <c r="I59" s="4"/>
      <c r="J59" s="4"/>
      <c r="K59" s="4"/>
      <c r="L59" s="4"/>
    </row>
    <row r="60" spans="1:256" s="47" customFormat="1" ht="63.5" customHeight="1" x14ac:dyDescent="0.35">
      <c r="A60" s="48"/>
      <c r="B60" s="87" t="s">
        <v>64</v>
      </c>
      <c r="C60" s="87"/>
      <c r="D60" s="87"/>
      <c r="E60" s="87"/>
      <c r="F60" s="87"/>
      <c r="G60" s="87"/>
      <c r="H60" s="87"/>
      <c r="I60" s="87"/>
      <c r="J60" s="87"/>
      <c r="K60" s="87"/>
      <c r="L60" s="87"/>
      <c r="M60" s="87"/>
      <c r="N60" s="87"/>
      <c r="O60" s="87"/>
      <c r="P60" s="87"/>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c r="GS60" s="46"/>
      <c r="GT60" s="46"/>
      <c r="GU60" s="46"/>
      <c r="GV60" s="46"/>
      <c r="GW60" s="46"/>
      <c r="GX60" s="46"/>
      <c r="GY60" s="46"/>
      <c r="GZ60" s="46"/>
      <c r="HA60" s="46"/>
      <c r="HB60" s="46"/>
      <c r="HC60" s="46"/>
      <c r="HD60" s="46"/>
      <c r="HE60" s="46"/>
      <c r="HF60" s="46"/>
      <c r="HG60" s="46"/>
      <c r="HH60" s="46"/>
      <c r="HI60" s="46"/>
      <c r="HJ60" s="46"/>
      <c r="HK60" s="46"/>
      <c r="HL60" s="46"/>
      <c r="HM60" s="46"/>
      <c r="HN60" s="46"/>
      <c r="HO60" s="46"/>
      <c r="HP60" s="46"/>
      <c r="HQ60" s="46"/>
      <c r="HR60" s="46"/>
      <c r="HS60" s="46"/>
      <c r="HT60" s="46"/>
      <c r="HU60" s="46"/>
      <c r="HV60" s="46"/>
      <c r="HW60" s="46"/>
      <c r="HX60" s="46"/>
      <c r="HY60" s="46"/>
      <c r="HZ60" s="46"/>
      <c r="IA60" s="46"/>
      <c r="IB60" s="46"/>
      <c r="IC60" s="46"/>
      <c r="ID60" s="46"/>
      <c r="IE60" s="46"/>
      <c r="IF60" s="46"/>
      <c r="IG60" s="46"/>
      <c r="IH60" s="46"/>
      <c r="II60" s="46"/>
      <c r="IJ60" s="46"/>
      <c r="IK60" s="46"/>
      <c r="IL60" s="46"/>
      <c r="IM60" s="46"/>
      <c r="IN60" s="46"/>
      <c r="IO60" s="46"/>
      <c r="IP60" s="46"/>
      <c r="IQ60" s="46"/>
      <c r="IR60" s="46"/>
      <c r="IS60" s="46"/>
      <c r="IT60" s="46"/>
      <c r="IU60" s="46"/>
      <c r="IV60" s="46"/>
    </row>
    <row r="61" spans="1:256" ht="22.5" customHeight="1" x14ac:dyDescent="0.3">
      <c r="B61" s="88" t="s">
        <v>44</v>
      </c>
      <c r="C61" s="88"/>
      <c r="D61" s="88"/>
      <c r="E61" s="88"/>
      <c r="F61" s="88"/>
      <c r="G61" s="88"/>
      <c r="H61" s="88"/>
      <c r="I61" s="88"/>
      <c r="J61" s="88"/>
      <c r="K61" s="88"/>
      <c r="L61" s="88"/>
      <c r="M61" s="88"/>
      <c r="N61" s="88"/>
      <c r="O61" s="88"/>
      <c r="P61" s="88"/>
    </row>
    <row r="62" spans="1:256" x14ac:dyDescent="0.3">
      <c r="B62" s="63" t="s">
        <v>40</v>
      </c>
      <c r="C62" s="63"/>
      <c r="D62" s="63"/>
      <c r="E62" s="63"/>
      <c r="F62" s="63"/>
      <c r="G62" s="63"/>
      <c r="H62" s="63"/>
      <c r="I62" s="63"/>
      <c r="J62" s="63"/>
      <c r="K62" s="63"/>
      <c r="L62" s="63"/>
      <c r="M62" s="63"/>
      <c r="N62" s="63"/>
      <c r="O62" s="63"/>
      <c r="P62" s="63"/>
    </row>
    <row r="63" spans="1:256" customFormat="1" x14ac:dyDescent="0.3">
      <c r="B63" s="24"/>
      <c r="C63" s="24"/>
      <c r="D63" s="24"/>
      <c r="E63" s="24"/>
      <c r="F63" s="24"/>
      <c r="G63" s="24"/>
      <c r="H63" s="24"/>
      <c r="I63" s="24"/>
      <c r="J63" s="24"/>
      <c r="K63" s="24"/>
      <c r="L63" s="24"/>
    </row>
  </sheetData>
  <sheetProtection sheet="1"/>
  <protectedRanges>
    <protectedRange sqref="B6 L2 C20:O22 C25:O25 C29:O39 C43:O43 P47 P49 P55" name="Range1"/>
  </protectedRanges>
  <mergeCells count="4">
    <mergeCell ref="B10:P10"/>
    <mergeCell ref="B60:P60"/>
    <mergeCell ref="B61:P61"/>
    <mergeCell ref="L2:P2"/>
  </mergeCells>
  <pageMargins left="0.25" right="0.21" top="0.42" bottom="0.39" header="0.23" footer="0.17"/>
  <pageSetup scale="63" orientation="landscape" r:id="rId1"/>
  <ignoredErrors>
    <ignoredError sqref="P4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64"/>
  <sheetViews>
    <sheetView showGridLines="0" topLeftCell="A40" zoomScale="60" zoomScaleNormal="60" zoomScalePageLayoutView="85" workbookViewId="0">
      <selection activeCell="K52" sqref="K52"/>
    </sheetView>
  </sheetViews>
  <sheetFormatPr defaultColWidth="9" defaultRowHeight="14" x14ac:dyDescent="0.3"/>
  <cols>
    <col min="2" max="2" width="38.1640625"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89" t="s">
        <v>47</v>
      </c>
      <c r="M2" s="89"/>
      <c r="N2" s="89"/>
      <c r="O2" s="89"/>
      <c r="P2" s="89"/>
      <c r="Q2"/>
      <c r="R2"/>
    </row>
    <row r="3" spans="2:18" x14ac:dyDescent="0.3">
      <c r="B3" s="9" t="s">
        <v>43</v>
      </c>
      <c r="C3"/>
      <c r="D3"/>
      <c r="E3"/>
      <c r="F3"/>
      <c r="G3"/>
      <c r="H3"/>
      <c r="I3"/>
      <c r="J3"/>
      <c r="K3"/>
      <c r="L3"/>
      <c r="M3"/>
      <c r="N3"/>
      <c r="O3"/>
      <c r="P3"/>
      <c r="Q3"/>
      <c r="R3"/>
    </row>
    <row r="4" spans="2:18" x14ac:dyDescent="0.3">
      <c r="B4" s="9" t="s">
        <v>57</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6" t="s">
        <v>25</v>
      </c>
      <c r="C10" s="86"/>
      <c r="D10" s="86"/>
      <c r="E10" s="86"/>
      <c r="F10" s="86"/>
      <c r="G10" s="86"/>
      <c r="H10" s="86"/>
      <c r="I10" s="86"/>
      <c r="J10" s="86"/>
      <c r="K10" s="86"/>
      <c r="L10" s="86"/>
      <c r="M10" s="86"/>
      <c r="N10" s="86"/>
      <c r="O10" s="86"/>
      <c r="P10" s="86"/>
      <c r="Q10"/>
      <c r="R10"/>
    </row>
    <row r="11" spans="2:18" ht="14.5" thickBot="1" x14ac:dyDescent="0.35">
      <c r="B11" s="18"/>
      <c r="C11" s="19">
        <v>2024</v>
      </c>
      <c r="D11" s="19">
        <f t="shared" ref="D11" si="0">C11+1</f>
        <v>2025</v>
      </c>
      <c r="E11" s="19">
        <f t="shared" ref="E11" si="1">D11+1</f>
        <v>2026</v>
      </c>
      <c r="F11" s="19">
        <f t="shared" ref="F11" si="2">E11+1</f>
        <v>2027</v>
      </c>
      <c r="G11" s="19">
        <f t="shared" ref="G11" si="3">F11+1</f>
        <v>2028</v>
      </c>
      <c r="H11" s="19">
        <f t="shared" ref="H11:K11" si="4">G11+1</f>
        <v>2029</v>
      </c>
      <c r="I11" s="19">
        <f t="shared" si="4"/>
        <v>2030</v>
      </c>
      <c r="J11" s="19">
        <f t="shared" si="4"/>
        <v>2031</v>
      </c>
      <c r="K11" s="19">
        <f t="shared" si="4"/>
        <v>2032</v>
      </c>
      <c r="L11" s="19">
        <f>K11+1</f>
        <v>2033</v>
      </c>
      <c r="M11" s="19">
        <f t="shared" ref="M11" si="5">L11+1</f>
        <v>2034</v>
      </c>
      <c r="N11" s="19">
        <f t="shared" ref="N11" si="6">M11+1</f>
        <v>2035</v>
      </c>
      <c r="O11" s="19">
        <f t="shared" ref="O11" si="7">N11+1</f>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76">
        <v>711120.84166666667</v>
      </c>
      <c r="D13" s="21">
        <v>1242252.1200000001</v>
      </c>
      <c r="E13" s="21">
        <v>1268206.5400000003</v>
      </c>
      <c r="F13" s="21">
        <v>1297018.6200000001</v>
      </c>
      <c r="G13" s="21">
        <v>1326622.9800000002</v>
      </c>
      <c r="H13" s="21">
        <v>1355407.8000000003</v>
      </c>
      <c r="I13" s="21">
        <v>1383209.5200000003</v>
      </c>
      <c r="J13" s="21">
        <v>1410616.2600000002</v>
      </c>
      <c r="K13" s="21">
        <v>1438212.6600000001</v>
      </c>
      <c r="L13" s="21">
        <v>1465504.5600000003</v>
      </c>
      <c r="M13" s="21">
        <v>1493778.4000000001</v>
      </c>
      <c r="N13" s="21">
        <v>1522680.3800000001</v>
      </c>
      <c r="O13" s="21">
        <v>646274.66666666663</v>
      </c>
      <c r="P13" s="22">
        <f>SUM(C13:O13)</f>
        <v>16560905.348333335</v>
      </c>
      <c r="Q13"/>
      <c r="R13"/>
    </row>
    <row r="14" spans="2:18" x14ac:dyDescent="0.3">
      <c r="B14" s="2" t="s">
        <v>0</v>
      </c>
      <c r="C14" s="26">
        <f t="shared" ref="C14:P14" si="8">IFERROR(C23/C13,0)</f>
        <v>0</v>
      </c>
      <c r="D14" s="26">
        <f t="shared" si="8"/>
        <v>0</v>
      </c>
      <c r="E14" s="26">
        <f t="shared" si="8"/>
        <v>0</v>
      </c>
      <c r="F14" s="26">
        <f t="shared" si="8"/>
        <v>0</v>
      </c>
      <c r="G14" s="26">
        <f t="shared" si="8"/>
        <v>0</v>
      </c>
      <c r="H14" s="26">
        <f t="shared" si="8"/>
        <v>0</v>
      </c>
      <c r="I14" s="26">
        <f t="shared" si="8"/>
        <v>0</v>
      </c>
      <c r="J14" s="26">
        <f t="shared" si="8"/>
        <v>0</v>
      </c>
      <c r="K14" s="26">
        <f t="shared" si="8"/>
        <v>0</v>
      </c>
      <c r="L14" s="26">
        <f t="shared" si="8"/>
        <v>0</v>
      </c>
      <c r="M14" s="26">
        <f t="shared" si="8"/>
        <v>0</v>
      </c>
      <c r="N14" s="26">
        <f t="shared" ref="N14:O14" si="9">IFERROR(N23/N13,0)</f>
        <v>0</v>
      </c>
      <c r="O14" s="26">
        <f t="shared" si="9"/>
        <v>0</v>
      </c>
      <c r="P14" s="27">
        <f t="shared" si="8"/>
        <v>0</v>
      </c>
      <c r="Q14"/>
      <c r="R14"/>
    </row>
    <row r="15" spans="2:18" x14ac:dyDescent="0.3">
      <c r="B15" s="2" t="s">
        <v>2</v>
      </c>
      <c r="C15" s="28">
        <v>1475</v>
      </c>
      <c r="D15" s="28">
        <f t="shared" ref="D15" si="10">C15</f>
        <v>1475</v>
      </c>
      <c r="E15" s="28">
        <f t="shared" ref="E15" si="11">D15</f>
        <v>1475</v>
      </c>
      <c r="F15" s="28">
        <f t="shared" ref="F15" si="12">E15</f>
        <v>1475</v>
      </c>
      <c r="G15" s="28">
        <f t="shared" ref="G15" si="13">F15</f>
        <v>1475</v>
      </c>
      <c r="H15" s="28">
        <f t="shared" ref="H15:M15" si="14">G15</f>
        <v>1475</v>
      </c>
      <c r="I15" s="28">
        <f t="shared" si="14"/>
        <v>1475</v>
      </c>
      <c r="J15" s="28">
        <f t="shared" si="14"/>
        <v>1475</v>
      </c>
      <c r="K15" s="28">
        <f t="shared" si="14"/>
        <v>1475</v>
      </c>
      <c r="L15" s="28">
        <f t="shared" si="14"/>
        <v>1475</v>
      </c>
      <c r="M15" s="28">
        <f t="shared" si="14"/>
        <v>1475</v>
      </c>
      <c r="N15" s="28">
        <f t="shared" ref="N15" si="15">M15</f>
        <v>1475</v>
      </c>
      <c r="O15" s="28">
        <f t="shared" ref="O15" si="16">N15</f>
        <v>1475</v>
      </c>
      <c r="P15" s="29">
        <f>IF(MIN(C15:O15)&lt;&gt;MAX(C15:O15),"Please verify inconsistency of Sq. Ft. numbers in pro forma",AVERAGE(C15:O15))</f>
        <v>1475</v>
      </c>
      <c r="Q15"/>
      <c r="R15"/>
    </row>
    <row r="16" spans="2:18" x14ac:dyDescent="0.3">
      <c r="B16" s="2" t="s">
        <v>13</v>
      </c>
      <c r="C16" s="4">
        <f t="shared" ref="C16:M16" si="17">IFERROR(C23/C15,0)</f>
        <v>0</v>
      </c>
      <c r="D16" s="4">
        <f t="shared" si="17"/>
        <v>0</v>
      </c>
      <c r="E16" s="4">
        <f t="shared" si="17"/>
        <v>0</v>
      </c>
      <c r="F16" s="4">
        <f t="shared" si="17"/>
        <v>0</v>
      </c>
      <c r="G16" s="4">
        <f t="shared" si="17"/>
        <v>0</v>
      </c>
      <c r="H16" s="4">
        <f t="shared" si="17"/>
        <v>0</v>
      </c>
      <c r="I16" s="4">
        <f t="shared" si="17"/>
        <v>0</v>
      </c>
      <c r="J16" s="4">
        <f t="shared" si="17"/>
        <v>0</v>
      </c>
      <c r="K16" s="4">
        <f t="shared" si="17"/>
        <v>0</v>
      </c>
      <c r="L16" s="4">
        <f t="shared" si="17"/>
        <v>0</v>
      </c>
      <c r="M16" s="4">
        <f t="shared" si="17"/>
        <v>0</v>
      </c>
      <c r="N16" s="4">
        <f t="shared" ref="N16:O16" si="18">IFERROR(N23/N15,0)</f>
        <v>0</v>
      </c>
      <c r="O16" s="4">
        <f t="shared" si="18"/>
        <v>0</v>
      </c>
      <c r="P16" s="38">
        <f>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69</v>
      </c>
      <c r="C22" s="31">
        <v>0</v>
      </c>
      <c r="D22" s="31">
        <v>0</v>
      </c>
      <c r="E22" s="31">
        <v>0</v>
      </c>
      <c r="F22" s="31">
        <v>0</v>
      </c>
      <c r="G22" s="31">
        <v>0</v>
      </c>
      <c r="H22" s="31">
        <v>0</v>
      </c>
      <c r="I22" s="31">
        <v>0</v>
      </c>
      <c r="J22" s="31">
        <v>0</v>
      </c>
      <c r="K22" s="31">
        <v>0</v>
      </c>
      <c r="L22" s="31">
        <v>0</v>
      </c>
      <c r="M22" s="31">
        <v>0</v>
      </c>
      <c r="N22" s="31">
        <v>0</v>
      </c>
      <c r="O22" s="31">
        <v>0</v>
      </c>
      <c r="P22" s="12">
        <f>SUM(C22:O22)</f>
        <v>0</v>
      </c>
      <c r="Q22" s="9"/>
      <c r="R22" s="9"/>
    </row>
    <row r="23" spans="1:18" x14ac:dyDescent="0.3">
      <c r="B23" s="1" t="s">
        <v>39</v>
      </c>
      <c r="C23" s="53">
        <f t="shared" ref="C23:P23" si="19">SUM(C20:C22)</f>
        <v>0</v>
      </c>
      <c r="D23" s="53">
        <f t="shared" si="19"/>
        <v>0</v>
      </c>
      <c r="E23" s="53">
        <f t="shared" si="19"/>
        <v>0</v>
      </c>
      <c r="F23" s="53">
        <f t="shared" si="19"/>
        <v>0</v>
      </c>
      <c r="G23" s="53">
        <f t="shared" si="19"/>
        <v>0</v>
      </c>
      <c r="H23" s="53">
        <f t="shared" si="19"/>
        <v>0</v>
      </c>
      <c r="I23" s="53">
        <f t="shared" si="19"/>
        <v>0</v>
      </c>
      <c r="J23" s="53">
        <f t="shared" si="19"/>
        <v>0</v>
      </c>
      <c r="K23" s="53">
        <f t="shared" si="19"/>
        <v>0</v>
      </c>
      <c r="L23" s="53">
        <f t="shared" si="19"/>
        <v>0</v>
      </c>
      <c r="M23" s="53">
        <f t="shared" si="19"/>
        <v>0</v>
      </c>
      <c r="N23" s="53">
        <f t="shared" ref="N23:O23" si="20">SUM(N20:N22)</f>
        <v>0</v>
      </c>
      <c r="O23" s="53">
        <f t="shared" si="20"/>
        <v>0</v>
      </c>
      <c r="P23" s="54">
        <f t="shared" si="19"/>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 t="shared" ref="C26:M26" si="21">C23-C25</f>
        <v>0</v>
      </c>
      <c r="D26" s="4">
        <f t="shared" si="21"/>
        <v>0</v>
      </c>
      <c r="E26" s="4">
        <f t="shared" si="21"/>
        <v>0</v>
      </c>
      <c r="F26" s="4">
        <f t="shared" si="21"/>
        <v>0</v>
      </c>
      <c r="G26" s="4">
        <f t="shared" si="21"/>
        <v>0</v>
      </c>
      <c r="H26" s="4">
        <f t="shared" si="21"/>
        <v>0</v>
      </c>
      <c r="I26" s="4">
        <f t="shared" si="21"/>
        <v>0</v>
      </c>
      <c r="J26" s="4">
        <f t="shared" si="21"/>
        <v>0</v>
      </c>
      <c r="K26" s="4">
        <f t="shared" si="21"/>
        <v>0</v>
      </c>
      <c r="L26" s="4">
        <f t="shared" si="21"/>
        <v>0</v>
      </c>
      <c r="M26" s="4">
        <f t="shared" si="21"/>
        <v>0</v>
      </c>
      <c r="N26" s="4">
        <f t="shared" ref="N26:O26" si="22">N23-N25</f>
        <v>0</v>
      </c>
      <c r="O26" s="4">
        <f t="shared" si="22"/>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23">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23"/>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23"/>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23"/>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23"/>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23"/>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23"/>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23"/>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23"/>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23"/>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2">
        <f t="shared" si="23"/>
        <v>0</v>
      </c>
      <c r="Q39" s="9"/>
      <c r="R39" s="9"/>
    </row>
    <row r="40" spans="1:18" x14ac:dyDescent="0.3">
      <c r="B40" s="1" t="s">
        <v>9</v>
      </c>
      <c r="C40" s="5">
        <f t="shared" ref="C40:P40" si="24">SUM(C29:C39)</f>
        <v>0</v>
      </c>
      <c r="D40" s="5">
        <f t="shared" ref="D40" si="25">SUM(D29:D39)</f>
        <v>0</v>
      </c>
      <c r="E40" s="5">
        <f t="shared" si="24"/>
        <v>0</v>
      </c>
      <c r="F40" s="5">
        <f t="shared" si="24"/>
        <v>0</v>
      </c>
      <c r="G40" s="5">
        <f t="shared" si="24"/>
        <v>0</v>
      </c>
      <c r="H40" s="5">
        <f t="shared" si="24"/>
        <v>0</v>
      </c>
      <c r="I40" s="5">
        <f t="shared" si="24"/>
        <v>0</v>
      </c>
      <c r="J40" s="5">
        <f t="shared" si="24"/>
        <v>0</v>
      </c>
      <c r="K40" s="5">
        <f t="shared" si="24"/>
        <v>0</v>
      </c>
      <c r="L40" s="5">
        <f t="shared" si="24"/>
        <v>0</v>
      </c>
      <c r="M40" s="5">
        <f t="shared" si="24"/>
        <v>0</v>
      </c>
      <c r="N40" s="5">
        <f t="shared" ref="N40:O40" si="26">SUM(N29:N39)</f>
        <v>0</v>
      </c>
      <c r="O40" s="5">
        <f t="shared" si="26"/>
        <v>0</v>
      </c>
      <c r="P40" s="12">
        <f t="shared" si="24"/>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27">C26-C40</f>
        <v>0</v>
      </c>
      <c r="D42" s="8">
        <f t="shared" ref="D42" si="28">D26-D40</f>
        <v>0</v>
      </c>
      <c r="E42" s="8">
        <f t="shared" si="27"/>
        <v>0</v>
      </c>
      <c r="F42" s="8">
        <f t="shared" si="27"/>
        <v>0</v>
      </c>
      <c r="G42" s="8">
        <f t="shared" si="27"/>
        <v>0</v>
      </c>
      <c r="H42" s="8">
        <f t="shared" si="27"/>
        <v>0</v>
      </c>
      <c r="I42" s="8">
        <f t="shared" si="27"/>
        <v>0</v>
      </c>
      <c r="J42" s="8">
        <f t="shared" si="27"/>
        <v>0</v>
      </c>
      <c r="K42" s="8">
        <f t="shared" si="27"/>
        <v>0</v>
      </c>
      <c r="L42" s="8">
        <f t="shared" si="27"/>
        <v>0</v>
      </c>
      <c r="M42" s="8">
        <f t="shared" si="27"/>
        <v>0</v>
      </c>
      <c r="N42" s="8">
        <f t="shared" ref="N42:O42" si="29">N26-N40</f>
        <v>0</v>
      </c>
      <c r="O42" s="8">
        <f t="shared" si="29"/>
        <v>0</v>
      </c>
      <c r="P42" s="15">
        <f t="shared" si="27"/>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30">C42-C43</f>
        <v>0</v>
      </c>
      <c r="D44" s="4">
        <f t="shared" ref="D44" si="31">D42-D43</f>
        <v>0</v>
      </c>
      <c r="E44" s="4">
        <f t="shared" si="30"/>
        <v>0</v>
      </c>
      <c r="F44" s="4">
        <f t="shared" si="30"/>
        <v>0</v>
      </c>
      <c r="G44" s="4">
        <f t="shared" si="30"/>
        <v>0</v>
      </c>
      <c r="H44" s="4">
        <f t="shared" si="30"/>
        <v>0</v>
      </c>
      <c r="I44" s="4">
        <f t="shared" si="30"/>
        <v>0</v>
      </c>
      <c r="J44" s="4">
        <f t="shared" si="30"/>
        <v>0</v>
      </c>
      <c r="K44" s="4">
        <f t="shared" si="30"/>
        <v>0</v>
      </c>
      <c r="L44" s="4">
        <f t="shared" si="30"/>
        <v>0</v>
      </c>
      <c r="M44" s="4">
        <f t="shared" si="30"/>
        <v>0</v>
      </c>
      <c r="N44" s="4">
        <f t="shared" ref="N44:O44" si="32">N42-N43</f>
        <v>0</v>
      </c>
      <c r="O44" s="4">
        <f t="shared" si="32"/>
        <v>0</v>
      </c>
      <c r="P44" s="12">
        <f t="shared" si="30"/>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1" t="s">
        <v>76</v>
      </c>
      <c r="C46" s="4"/>
      <c r="D46" s="4"/>
      <c r="E46" s="4"/>
      <c r="F46" s="4"/>
      <c r="G46" s="4"/>
      <c r="H46" s="4"/>
      <c r="I46" s="4"/>
      <c r="J46" s="4"/>
      <c r="K46" s="4"/>
      <c r="L46" s="4"/>
      <c r="M46" s="4"/>
      <c r="N46" s="4"/>
      <c r="O46" s="4"/>
      <c r="P46" s="81">
        <v>0</v>
      </c>
      <c r="Q46"/>
      <c r="R46"/>
    </row>
    <row r="47" spans="1:18" ht="15.75" customHeight="1" x14ac:dyDescent="0.3">
      <c r="B47" s="2" t="s">
        <v>70</v>
      </c>
      <c r="C47" s="4"/>
      <c r="D47" s="4"/>
      <c r="E47" s="4"/>
      <c r="F47" s="4"/>
      <c r="G47" s="4"/>
      <c r="H47" s="4"/>
      <c r="I47" s="4"/>
      <c r="J47" s="4"/>
      <c r="K47" s="4"/>
      <c r="L47" s="4"/>
      <c r="M47" s="4"/>
      <c r="N47" s="4"/>
      <c r="O47" s="4"/>
      <c r="P47" s="33">
        <v>0</v>
      </c>
      <c r="Q47"/>
      <c r="R47"/>
    </row>
    <row r="48" spans="1:18" ht="15.75" customHeight="1" x14ac:dyDescent="0.3">
      <c r="B48" s="78" t="s">
        <v>71</v>
      </c>
      <c r="C48" s="4"/>
      <c r="D48" s="4"/>
      <c r="E48" s="4"/>
      <c r="F48" s="4"/>
      <c r="G48" s="4"/>
      <c r="H48" s="4"/>
      <c r="I48" s="4"/>
      <c r="J48" s="4"/>
      <c r="K48" s="4"/>
      <c r="L48" s="4"/>
      <c r="M48" s="4"/>
      <c r="N48" s="4"/>
      <c r="O48" s="4"/>
      <c r="P48" s="82"/>
      <c r="Q48"/>
      <c r="R48"/>
    </row>
    <row r="49" spans="1:256" ht="15.75" customHeight="1" x14ac:dyDescent="0.3">
      <c r="B49" s="2" t="s">
        <v>72</v>
      </c>
      <c r="C49" s="4"/>
      <c r="D49" s="4"/>
      <c r="E49" s="4"/>
      <c r="F49" s="4"/>
      <c r="G49" s="4"/>
      <c r="H49" s="4"/>
      <c r="I49" s="4"/>
      <c r="J49" s="4"/>
      <c r="K49" s="4"/>
      <c r="L49" s="4"/>
      <c r="M49" s="4"/>
      <c r="N49" s="4"/>
      <c r="O49" s="4"/>
      <c r="P49" s="33">
        <v>0</v>
      </c>
      <c r="Q49"/>
      <c r="R49"/>
    </row>
    <row r="50" spans="1:256" ht="15.75" customHeight="1" x14ac:dyDescent="0.3">
      <c r="B50" s="78" t="s">
        <v>73</v>
      </c>
      <c r="C50" s="4"/>
      <c r="D50" s="4"/>
      <c r="E50" s="4"/>
      <c r="F50" s="4"/>
      <c r="G50" s="4"/>
      <c r="H50" s="4"/>
      <c r="I50" s="4"/>
      <c r="J50" s="4"/>
      <c r="K50" s="4"/>
      <c r="L50" s="4"/>
      <c r="M50" s="4"/>
      <c r="N50" s="4"/>
      <c r="O50" s="4"/>
      <c r="P50" s="82"/>
      <c r="Q50"/>
      <c r="R50"/>
    </row>
    <row r="51" spans="1:256" ht="15.75" customHeight="1" x14ac:dyDescent="0.3">
      <c r="B51" s="79" t="s">
        <v>79</v>
      </c>
      <c r="C51" s="4"/>
      <c r="D51" s="4"/>
      <c r="E51" s="4"/>
      <c r="F51" s="4"/>
      <c r="G51" s="4"/>
      <c r="H51" s="4"/>
      <c r="I51" s="4"/>
      <c r="J51" s="4"/>
      <c r="K51" s="4"/>
      <c r="L51" s="4"/>
      <c r="M51" s="4"/>
      <c r="N51" s="4"/>
      <c r="O51" s="4"/>
      <c r="P51" s="29" t="str">
        <f>IF((P48+P50)&lt;&gt;P15,"Value needs to match unit square footage in cell P15; Please verify inconsistency of Sq. Ft. numbers",(P48+P50))</f>
        <v>Value needs to match unit square footage in cell P15; Please verify inconsistency of Sq. Ft. numbers</v>
      </c>
      <c r="Q51"/>
      <c r="R51"/>
    </row>
    <row r="52" spans="1:256" x14ac:dyDescent="0.3">
      <c r="B52" s="2" t="s">
        <v>12</v>
      </c>
      <c r="C52" s="4"/>
      <c r="D52" s="4"/>
      <c r="E52" s="4"/>
      <c r="F52" s="4"/>
      <c r="G52" s="4"/>
      <c r="H52" s="4"/>
      <c r="I52" s="4"/>
      <c r="J52" s="4"/>
      <c r="K52" s="4"/>
      <c r="L52" s="4"/>
      <c r="M52" s="4"/>
      <c r="N52" s="4"/>
      <c r="O52" s="4"/>
      <c r="P52" s="14">
        <f>IFERROR(P46/P15,0)</f>
        <v>0</v>
      </c>
      <c r="Q52"/>
      <c r="R52"/>
    </row>
    <row r="53" spans="1:256" x14ac:dyDescent="0.3">
      <c r="B53" s="78" t="s">
        <v>77</v>
      </c>
      <c r="C53" s="4"/>
      <c r="D53" s="4"/>
      <c r="E53" s="4"/>
      <c r="F53" s="4"/>
      <c r="G53" s="4"/>
      <c r="H53" s="4"/>
      <c r="I53" s="4"/>
      <c r="J53" s="4"/>
      <c r="K53" s="4"/>
      <c r="L53" s="4"/>
      <c r="M53" s="4"/>
      <c r="N53" s="4"/>
      <c r="O53" s="4"/>
      <c r="P53" s="14">
        <f>IFERROR(P47/P48,0)</f>
        <v>0</v>
      </c>
      <c r="Q53"/>
      <c r="R53"/>
    </row>
    <row r="54" spans="1:256" x14ac:dyDescent="0.3">
      <c r="B54" s="78" t="s">
        <v>78</v>
      </c>
      <c r="C54" s="4"/>
      <c r="D54" s="4"/>
      <c r="E54" s="4"/>
      <c r="F54" s="4"/>
      <c r="G54" s="4"/>
      <c r="H54" s="4"/>
      <c r="I54" s="4"/>
      <c r="J54" s="4"/>
      <c r="K54" s="4"/>
      <c r="L54" s="4"/>
      <c r="M54" s="4"/>
      <c r="N54" s="4"/>
      <c r="O54" s="4"/>
      <c r="P54" s="14">
        <f>IFERROR(P49/P50,0)</f>
        <v>0</v>
      </c>
      <c r="Q54"/>
      <c r="R54"/>
    </row>
    <row r="55" spans="1:256" ht="14.5" x14ac:dyDescent="0.35">
      <c r="B55" s="11"/>
      <c r="C55" s="4"/>
      <c r="D55" s="4"/>
      <c r="E55" s="4"/>
      <c r="F55" s="4"/>
      <c r="G55" s="4"/>
      <c r="H55" s="4"/>
      <c r="I55" s="4"/>
      <c r="J55" s="4"/>
      <c r="K55" s="4"/>
      <c r="L55" s="4"/>
      <c r="M55" s="4"/>
      <c r="N55" s="4"/>
      <c r="O55" s="4"/>
      <c r="P55" s="14"/>
      <c r="Q55"/>
      <c r="R55"/>
    </row>
    <row r="56" spans="1:256" ht="16.5" x14ac:dyDescent="0.3">
      <c r="B56" s="2" t="s">
        <v>49</v>
      </c>
      <c r="C56" s="4"/>
      <c r="D56" s="4"/>
      <c r="E56" s="4"/>
      <c r="F56" s="4"/>
      <c r="G56" s="4"/>
      <c r="H56" s="4"/>
      <c r="I56" s="4"/>
      <c r="J56" s="4"/>
      <c r="K56" s="4"/>
      <c r="L56" s="4"/>
      <c r="M56" s="4"/>
      <c r="N56" s="4"/>
      <c r="O56" s="4"/>
      <c r="P56" s="33">
        <v>0</v>
      </c>
      <c r="Q56"/>
      <c r="R56"/>
    </row>
    <row r="57" spans="1:256" x14ac:dyDescent="0.3">
      <c r="B57" s="2" t="s">
        <v>22</v>
      </c>
      <c r="C57" s="4"/>
      <c r="D57" s="4"/>
      <c r="E57" s="4"/>
      <c r="F57" s="4"/>
      <c r="G57" s="4"/>
      <c r="H57" s="4"/>
      <c r="I57" s="4"/>
      <c r="J57" s="4"/>
      <c r="K57" s="4"/>
      <c r="L57" s="4"/>
      <c r="M57" s="4"/>
      <c r="N57" s="4"/>
      <c r="O57" s="4"/>
      <c r="P57" s="14">
        <f>IFERROR(P56/P15,0)</f>
        <v>0</v>
      </c>
      <c r="Q57"/>
      <c r="R57"/>
    </row>
    <row r="58" spans="1:256" x14ac:dyDescent="0.3">
      <c r="B58" s="2"/>
      <c r="C58" s="4"/>
      <c r="D58" s="4"/>
      <c r="E58" s="4"/>
      <c r="F58" s="4"/>
      <c r="G58" s="4"/>
      <c r="H58" s="4"/>
      <c r="I58" s="4"/>
      <c r="J58" s="4"/>
      <c r="K58" s="4"/>
      <c r="L58" s="4"/>
      <c r="M58" s="4"/>
      <c r="N58" s="4"/>
      <c r="O58" s="4"/>
      <c r="P58" s="14"/>
      <c r="Q58"/>
      <c r="R58"/>
    </row>
    <row r="59" spans="1:256" ht="14.5" thickBot="1" x14ac:dyDescent="0.35">
      <c r="B59" s="6"/>
      <c r="C59" s="10"/>
      <c r="D59" s="10"/>
      <c r="E59" s="10"/>
      <c r="F59" s="10"/>
      <c r="G59" s="10"/>
      <c r="H59" s="10"/>
      <c r="I59" s="10"/>
      <c r="J59" s="10"/>
      <c r="K59" s="10"/>
      <c r="L59" s="10"/>
      <c r="M59" s="10"/>
      <c r="N59" s="10"/>
      <c r="O59" s="10"/>
      <c r="P59" s="17"/>
      <c r="Q59"/>
      <c r="R59"/>
    </row>
    <row r="60" spans="1:256" customFormat="1" ht="14.25" customHeight="1" x14ac:dyDescent="0.3">
      <c r="B60" s="34" t="s">
        <v>26</v>
      </c>
      <c r="C60" s="4"/>
      <c r="D60" s="4"/>
      <c r="E60" s="4"/>
      <c r="F60" s="4"/>
      <c r="G60" s="4"/>
      <c r="H60" s="4"/>
      <c r="I60" s="4"/>
      <c r="J60" s="4"/>
      <c r="K60" s="4"/>
      <c r="L60" s="4"/>
    </row>
    <row r="61" spans="1:256" s="47" customFormat="1" ht="66" customHeight="1" x14ac:dyDescent="0.35">
      <c r="A61" s="48"/>
      <c r="B61" s="87" t="s">
        <v>64</v>
      </c>
      <c r="C61" s="87"/>
      <c r="D61" s="87"/>
      <c r="E61" s="87"/>
      <c r="F61" s="87"/>
      <c r="G61" s="87"/>
      <c r="H61" s="87"/>
      <c r="I61" s="87"/>
      <c r="J61" s="87"/>
      <c r="K61" s="87"/>
      <c r="L61" s="87"/>
      <c r="M61" s="87"/>
      <c r="N61" s="87"/>
      <c r="O61" s="87"/>
      <c r="P61" s="87"/>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c r="HZ61" s="46"/>
      <c r="IA61" s="46"/>
      <c r="IB61" s="46"/>
      <c r="IC61" s="46"/>
      <c r="ID61" s="46"/>
      <c r="IE61" s="46"/>
      <c r="IF61" s="46"/>
      <c r="IG61" s="46"/>
      <c r="IH61" s="46"/>
      <c r="II61" s="46"/>
      <c r="IJ61" s="46"/>
      <c r="IK61" s="46"/>
      <c r="IL61" s="46"/>
      <c r="IM61" s="46"/>
      <c r="IN61" s="46"/>
      <c r="IO61" s="46"/>
      <c r="IP61" s="46"/>
      <c r="IQ61" s="46"/>
      <c r="IR61" s="46"/>
      <c r="IS61" s="46"/>
      <c r="IT61" s="46"/>
      <c r="IU61" s="46"/>
      <c r="IV61" s="46"/>
    </row>
    <row r="62" spans="1:256" ht="22.5" customHeight="1" x14ac:dyDescent="0.3">
      <c r="B62" s="88" t="s">
        <v>44</v>
      </c>
      <c r="C62" s="88"/>
      <c r="D62" s="88"/>
      <c r="E62" s="88"/>
      <c r="F62" s="88"/>
      <c r="G62" s="88"/>
      <c r="H62" s="88"/>
      <c r="I62" s="88"/>
      <c r="J62" s="88"/>
      <c r="K62" s="88"/>
      <c r="L62" s="88"/>
      <c r="M62" s="88"/>
      <c r="N62" s="88"/>
      <c r="O62" s="88"/>
      <c r="P62" s="88"/>
    </row>
    <row r="63" spans="1:256" x14ac:dyDescent="0.3">
      <c r="B63" s="63" t="s">
        <v>40</v>
      </c>
      <c r="C63" s="63"/>
      <c r="D63" s="63"/>
      <c r="E63" s="63"/>
      <c r="F63" s="63"/>
      <c r="G63" s="63"/>
      <c r="H63" s="63"/>
      <c r="I63" s="63"/>
      <c r="J63" s="63"/>
      <c r="K63" s="63"/>
      <c r="L63" s="63"/>
      <c r="M63" s="63"/>
      <c r="N63" s="63"/>
      <c r="O63" s="63"/>
      <c r="P63" s="63"/>
    </row>
    <row r="64" spans="1:256" customFormat="1" x14ac:dyDescent="0.3">
      <c r="B64" s="24"/>
      <c r="C64" s="24"/>
      <c r="D64" s="24"/>
      <c r="E64" s="24"/>
      <c r="F64" s="24"/>
      <c r="G64" s="24"/>
      <c r="H64" s="24"/>
      <c r="I64" s="24"/>
      <c r="J64" s="24"/>
      <c r="K64" s="24"/>
      <c r="L64" s="24"/>
    </row>
  </sheetData>
  <sheetProtection sheet="1"/>
  <protectedRanges>
    <protectedRange sqref="B6 L2 C20:O22 C25:O25 C29:O39 C43:O43 P56 P47:P50" name="Range1"/>
  </protectedRanges>
  <mergeCells count="4">
    <mergeCell ref="B10:P10"/>
    <mergeCell ref="B61:P61"/>
    <mergeCell ref="B62:P62"/>
    <mergeCell ref="L2:P2"/>
  </mergeCells>
  <pageMargins left="0.25" right="0.21" top="0.42" bottom="0.39" header="0.23" footer="0.17"/>
  <pageSetup scale="63" orientation="landscape" r:id="rId1"/>
  <ignoredErrors>
    <ignoredError sqref="P5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9461D-58FA-4419-8F5B-CED22EAE1C10}">
  <sheetPr>
    <pageSetUpPr fitToPage="1"/>
  </sheetPr>
  <dimension ref="A1:IV57"/>
  <sheetViews>
    <sheetView showGridLines="0" topLeftCell="A25" zoomScale="60" zoomScaleNormal="60" zoomScalePageLayoutView="85" workbookViewId="0">
      <selection activeCell="B6" sqref="B6"/>
    </sheetView>
  </sheetViews>
  <sheetFormatPr defaultColWidth="9" defaultRowHeight="14" x14ac:dyDescent="0.3"/>
  <cols>
    <col min="2" max="2" width="38.1640625"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89" t="s">
        <v>47</v>
      </c>
      <c r="M2" s="89"/>
      <c r="N2" s="89"/>
      <c r="O2" s="89"/>
      <c r="P2" s="89"/>
      <c r="Q2"/>
      <c r="R2"/>
    </row>
    <row r="3" spans="2:18" x14ac:dyDescent="0.3">
      <c r="B3" s="9" t="s">
        <v>43</v>
      </c>
      <c r="C3"/>
      <c r="D3"/>
      <c r="E3"/>
      <c r="F3"/>
      <c r="G3"/>
      <c r="H3"/>
      <c r="I3"/>
      <c r="J3"/>
      <c r="K3"/>
      <c r="L3"/>
      <c r="M3"/>
      <c r="N3"/>
      <c r="O3"/>
      <c r="P3"/>
      <c r="Q3"/>
      <c r="R3"/>
    </row>
    <row r="4" spans="2:18" x14ac:dyDescent="0.3">
      <c r="B4" s="9" t="s">
        <v>60</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6" t="s">
        <v>25</v>
      </c>
      <c r="C10" s="86"/>
      <c r="D10" s="86"/>
      <c r="E10" s="86"/>
      <c r="F10" s="86"/>
      <c r="G10" s="86"/>
      <c r="H10" s="86"/>
      <c r="I10" s="86"/>
      <c r="J10" s="86"/>
      <c r="K10" s="86"/>
      <c r="L10" s="86"/>
      <c r="M10" s="86"/>
      <c r="N10" s="86"/>
      <c r="O10" s="86"/>
      <c r="P10" s="86"/>
      <c r="Q10"/>
      <c r="R10"/>
    </row>
    <row r="11" spans="2:18" ht="14.5" thickBot="1" x14ac:dyDescent="0.35">
      <c r="B11" s="18"/>
      <c r="C11" s="19">
        <v>2024</v>
      </c>
      <c r="D11" s="19">
        <f t="shared" ref="D11:K11" si="0">C11+1</f>
        <v>2025</v>
      </c>
      <c r="E11" s="19">
        <f t="shared" si="0"/>
        <v>2026</v>
      </c>
      <c r="F11" s="19">
        <f t="shared" si="0"/>
        <v>2027</v>
      </c>
      <c r="G11" s="19">
        <f t="shared" si="0"/>
        <v>2028</v>
      </c>
      <c r="H11" s="19">
        <f t="shared" si="0"/>
        <v>2029</v>
      </c>
      <c r="I11" s="19">
        <f t="shared" si="0"/>
        <v>2030</v>
      </c>
      <c r="J11" s="19">
        <f t="shared" si="0"/>
        <v>2031</v>
      </c>
      <c r="K11" s="19">
        <f t="shared" si="0"/>
        <v>2032</v>
      </c>
      <c r="L11" s="19">
        <f>K11+1</f>
        <v>2033</v>
      </c>
      <c r="M11" s="19">
        <f t="shared" ref="M11" si="1">L11+1</f>
        <v>2034</v>
      </c>
      <c r="N11" s="19">
        <f t="shared" ref="N11" si="2">M11+1</f>
        <v>2035</v>
      </c>
      <c r="O11" s="19">
        <f t="shared" ref="O11" si="3">N11+1</f>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76">
        <f>(882770.7/12)*7</f>
        <v>514949.57499999995</v>
      </c>
      <c r="D13" s="74">
        <v>899561.88</v>
      </c>
      <c r="E13" s="74">
        <v>918356.46</v>
      </c>
      <c r="F13" s="74">
        <v>939220.38</v>
      </c>
      <c r="G13" s="74">
        <v>960658.02</v>
      </c>
      <c r="H13" s="74">
        <v>981502.2</v>
      </c>
      <c r="I13" s="74">
        <v>1001634.48</v>
      </c>
      <c r="J13" s="74">
        <v>1021480.74</v>
      </c>
      <c r="K13" s="74">
        <v>1041464.34</v>
      </c>
      <c r="L13" s="74">
        <v>1061227.44</v>
      </c>
      <c r="M13" s="74">
        <v>1081701.5999999999</v>
      </c>
      <c r="N13" s="74">
        <v>1102630.6199999999</v>
      </c>
      <c r="O13" s="74">
        <f>(1123180.8/12)*5</f>
        <v>467992.00000000006</v>
      </c>
      <c r="P13" s="22">
        <f>SUM(C13:O13)</f>
        <v>11992379.734999998</v>
      </c>
      <c r="Q13"/>
      <c r="R13"/>
    </row>
    <row r="14" spans="2:18" x14ac:dyDescent="0.3">
      <c r="B14" s="2" t="s">
        <v>0</v>
      </c>
      <c r="C14" s="26">
        <f>IFERROR(C23/C13,0)</f>
        <v>0</v>
      </c>
      <c r="D14" s="26">
        <f t="shared" ref="D14:P14" si="4">IFERROR(D23/D13,0)</f>
        <v>0</v>
      </c>
      <c r="E14" s="26">
        <f t="shared" si="4"/>
        <v>0</v>
      </c>
      <c r="F14" s="26">
        <f t="shared" si="4"/>
        <v>0</v>
      </c>
      <c r="G14" s="26">
        <f t="shared" si="4"/>
        <v>0</v>
      </c>
      <c r="H14" s="26">
        <f t="shared" si="4"/>
        <v>0</v>
      </c>
      <c r="I14" s="26">
        <f t="shared" si="4"/>
        <v>0</v>
      </c>
      <c r="J14" s="26">
        <f t="shared" si="4"/>
        <v>0</v>
      </c>
      <c r="K14" s="26">
        <f t="shared" si="4"/>
        <v>0</v>
      </c>
      <c r="L14" s="26">
        <f t="shared" si="4"/>
        <v>0</v>
      </c>
      <c r="M14" s="26">
        <f t="shared" si="4"/>
        <v>0</v>
      </c>
      <c r="N14" s="26">
        <f t="shared" ref="N14:O14" si="5">IFERROR(N23/N13,0)</f>
        <v>0</v>
      </c>
      <c r="O14" s="26">
        <f t="shared" si="5"/>
        <v>0</v>
      </c>
      <c r="P14" s="27">
        <f t="shared" si="4"/>
        <v>0</v>
      </c>
      <c r="Q14"/>
      <c r="R14"/>
    </row>
    <row r="15" spans="2:18" x14ac:dyDescent="0.3">
      <c r="B15" s="2" t="s">
        <v>2</v>
      </c>
      <c r="C15" s="28">
        <v>776</v>
      </c>
      <c r="D15" s="28">
        <f t="shared" ref="D15:M15" si="6">C15</f>
        <v>776</v>
      </c>
      <c r="E15" s="28">
        <f t="shared" si="6"/>
        <v>776</v>
      </c>
      <c r="F15" s="28">
        <f t="shared" si="6"/>
        <v>776</v>
      </c>
      <c r="G15" s="28">
        <f t="shared" si="6"/>
        <v>776</v>
      </c>
      <c r="H15" s="28">
        <f t="shared" si="6"/>
        <v>776</v>
      </c>
      <c r="I15" s="28">
        <f t="shared" si="6"/>
        <v>776</v>
      </c>
      <c r="J15" s="28">
        <f t="shared" si="6"/>
        <v>776</v>
      </c>
      <c r="K15" s="28">
        <f t="shared" si="6"/>
        <v>776</v>
      </c>
      <c r="L15" s="28">
        <f t="shared" si="6"/>
        <v>776</v>
      </c>
      <c r="M15" s="28">
        <f t="shared" si="6"/>
        <v>776</v>
      </c>
      <c r="N15" s="28">
        <f t="shared" ref="N15" si="7">M15</f>
        <v>776</v>
      </c>
      <c r="O15" s="28">
        <f t="shared" ref="O15" si="8">N15</f>
        <v>776</v>
      </c>
      <c r="P15" s="29">
        <f>IF(MIN(C15:O15)&lt;&gt;MAX(C15:O15),"Please verify inconsistency of Sq. Ft. numbers in pro forma",AVERAGE(C15:O15))</f>
        <v>776</v>
      </c>
      <c r="Q15"/>
      <c r="R15"/>
    </row>
    <row r="16" spans="2:18" x14ac:dyDescent="0.3">
      <c r="B16" s="2" t="s">
        <v>13</v>
      </c>
      <c r="C16" s="4">
        <f t="shared" ref="C16:M16" si="9">IFERROR(C23/C15,0)</f>
        <v>0</v>
      </c>
      <c r="D16" s="4">
        <f t="shared" si="9"/>
        <v>0</v>
      </c>
      <c r="E16" s="4">
        <f t="shared" si="9"/>
        <v>0</v>
      </c>
      <c r="F16" s="4">
        <f t="shared" si="9"/>
        <v>0</v>
      </c>
      <c r="G16" s="4">
        <f t="shared" si="9"/>
        <v>0</v>
      </c>
      <c r="H16" s="4">
        <f t="shared" si="9"/>
        <v>0</v>
      </c>
      <c r="I16" s="4">
        <f t="shared" si="9"/>
        <v>0</v>
      </c>
      <c r="J16" s="4">
        <f t="shared" si="9"/>
        <v>0</v>
      </c>
      <c r="K16" s="4">
        <f t="shared" si="9"/>
        <v>0</v>
      </c>
      <c r="L16" s="4">
        <f t="shared" si="9"/>
        <v>0</v>
      </c>
      <c r="M16" s="4">
        <f t="shared" si="9"/>
        <v>0</v>
      </c>
      <c r="N16" s="4">
        <f t="shared" ref="N16:O16" si="10">IFERROR(N23/N15,0)</f>
        <v>0</v>
      </c>
      <c r="O16" s="4">
        <f t="shared" si="10"/>
        <v>0</v>
      </c>
      <c r="P16" s="38">
        <f>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69</v>
      </c>
      <c r="C22" s="31">
        <v>0</v>
      </c>
      <c r="D22" s="31">
        <v>0</v>
      </c>
      <c r="E22" s="31">
        <v>0</v>
      </c>
      <c r="F22" s="31">
        <v>0</v>
      </c>
      <c r="G22" s="31">
        <v>0</v>
      </c>
      <c r="H22" s="31">
        <v>0</v>
      </c>
      <c r="I22" s="31">
        <v>0</v>
      </c>
      <c r="J22" s="31">
        <v>0</v>
      </c>
      <c r="K22" s="31">
        <v>0</v>
      </c>
      <c r="L22" s="31">
        <v>0</v>
      </c>
      <c r="M22" s="31">
        <v>0</v>
      </c>
      <c r="N22" s="31">
        <v>0</v>
      </c>
      <c r="O22" s="31">
        <v>0</v>
      </c>
      <c r="P22" s="12">
        <f>SUM(C22:O22)</f>
        <v>0</v>
      </c>
      <c r="Q22" s="9"/>
      <c r="R22" s="9"/>
    </row>
    <row r="23" spans="1:18" x14ac:dyDescent="0.3">
      <c r="B23" s="1" t="s">
        <v>39</v>
      </c>
      <c r="C23" s="53">
        <f t="shared" ref="C23:P23" si="11">SUM(C20:C22)</f>
        <v>0</v>
      </c>
      <c r="D23" s="53">
        <f t="shared" si="11"/>
        <v>0</v>
      </c>
      <c r="E23" s="53">
        <f t="shared" si="11"/>
        <v>0</v>
      </c>
      <c r="F23" s="53">
        <f t="shared" si="11"/>
        <v>0</v>
      </c>
      <c r="G23" s="53">
        <f t="shared" si="11"/>
        <v>0</v>
      </c>
      <c r="H23" s="53">
        <f t="shared" si="11"/>
        <v>0</v>
      </c>
      <c r="I23" s="53">
        <f t="shared" si="11"/>
        <v>0</v>
      </c>
      <c r="J23" s="53">
        <f t="shared" si="11"/>
        <v>0</v>
      </c>
      <c r="K23" s="53">
        <f t="shared" si="11"/>
        <v>0</v>
      </c>
      <c r="L23" s="53">
        <f t="shared" si="11"/>
        <v>0</v>
      </c>
      <c r="M23" s="53">
        <f t="shared" si="11"/>
        <v>0</v>
      </c>
      <c r="N23" s="53">
        <f t="shared" ref="N23:O23" si="12">SUM(N20:N22)</f>
        <v>0</v>
      </c>
      <c r="O23" s="53">
        <f t="shared" si="12"/>
        <v>0</v>
      </c>
      <c r="P23" s="54">
        <f t="shared" si="11"/>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 t="shared" ref="C26:M26" si="13">C23-C25</f>
        <v>0</v>
      </c>
      <c r="D26" s="4">
        <f t="shared" si="13"/>
        <v>0</v>
      </c>
      <c r="E26" s="4">
        <f t="shared" si="13"/>
        <v>0</v>
      </c>
      <c r="F26" s="4">
        <f t="shared" si="13"/>
        <v>0</v>
      </c>
      <c r="G26" s="4">
        <f t="shared" si="13"/>
        <v>0</v>
      </c>
      <c r="H26" s="4">
        <f t="shared" si="13"/>
        <v>0</v>
      </c>
      <c r="I26" s="4">
        <f t="shared" si="13"/>
        <v>0</v>
      </c>
      <c r="J26" s="4">
        <f t="shared" si="13"/>
        <v>0</v>
      </c>
      <c r="K26" s="4">
        <f t="shared" si="13"/>
        <v>0</v>
      </c>
      <c r="L26" s="4">
        <f t="shared" si="13"/>
        <v>0</v>
      </c>
      <c r="M26" s="4">
        <f t="shared" si="13"/>
        <v>0</v>
      </c>
      <c r="N26" s="4">
        <f t="shared" ref="N26:O26" si="14">N23-N25</f>
        <v>0</v>
      </c>
      <c r="O26" s="4">
        <f t="shared" si="14"/>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15">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15"/>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15"/>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15"/>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15"/>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15"/>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15"/>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15"/>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15"/>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15"/>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2">
        <f t="shared" si="15"/>
        <v>0</v>
      </c>
      <c r="Q39" s="9"/>
      <c r="R39" s="9"/>
    </row>
    <row r="40" spans="1:18" x14ac:dyDescent="0.3">
      <c r="B40" s="1" t="s">
        <v>9</v>
      </c>
      <c r="C40" s="5">
        <f t="shared" ref="C40:P40" si="16">SUM(C29:C39)</f>
        <v>0</v>
      </c>
      <c r="D40" s="5">
        <f t="shared" si="16"/>
        <v>0</v>
      </c>
      <c r="E40" s="5">
        <f t="shared" si="16"/>
        <v>0</v>
      </c>
      <c r="F40" s="5">
        <f t="shared" si="16"/>
        <v>0</v>
      </c>
      <c r="G40" s="5">
        <f t="shared" si="16"/>
        <v>0</v>
      </c>
      <c r="H40" s="5">
        <f t="shared" si="16"/>
        <v>0</v>
      </c>
      <c r="I40" s="5">
        <f t="shared" si="16"/>
        <v>0</v>
      </c>
      <c r="J40" s="5">
        <f t="shared" si="16"/>
        <v>0</v>
      </c>
      <c r="K40" s="5">
        <f t="shared" si="16"/>
        <v>0</v>
      </c>
      <c r="L40" s="5">
        <f t="shared" si="16"/>
        <v>0</v>
      </c>
      <c r="M40" s="5">
        <f t="shared" si="16"/>
        <v>0</v>
      </c>
      <c r="N40" s="5">
        <f t="shared" ref="N40:O40" si="17">SUM(N29:N39)</f>
        <v>0</v>
      </c>
      <c r="O40" s="5">
        <f t="shared" si="17"/>
        <v>0</v>
      </c>
      <c r="P40" s="12">
        <f t="shared" si="16"/>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18">C26-C40</f>
        <v>0</v>
      </c>
      <c r="D42" s="8">
        <f t="shared" si="18"/>
        <v>0</v>
      </c>
      <c r="E42" s="8">
        <f t="shared" si="18"/>
        <v>0</v>
      </c>
      <c r="F42" s="8">
        <f t="shared" si="18"/>
        <v>0</v>
      </c>
      <c r="G42" s="8">
        <f t="shared" si="18"/>
        <v>0</v>
      </c>
      <c r="H42" s="8">
        <f t="shared" si="18"/>
        <v>0</v>
      </c>
      <c r="I42" s="8">
        <f t="shared" si="18"/>
        <v>0</v>
      </c>
      <c r="J42" s="8">
        <f t="shared" si="18"/>
        <v>0</v>
      </c>
      <c r="K42" s="8">
        <f t="shared" si="18"/>
        <v>0</v>
      </c>
      <c r="L42" s="8">
        <f t="shared" si="18"/>
        <v>0</v>
      </c>
      <c r="M42" s="8">
        <f t="shared" si="18"/>
        <v>0</v>
      </c>
      <c r="N42" s="8">
        <f t="shared" ref="N42:O42" si="19">N26-N40</f>
        <v>0</v>
      </c>
      <c r="O42" s="8">
        <f t="shared" si="19"/>
        <v>0</v>
      </c>
      <c r="P42" s="15">
        <f t="shared" si="18"/>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20">C42-C43</f>
        <v>0</v>
      </c>
      <c r="D44" s="4">
        <f t="shared" si="20"/>
        <v>0</v>
      </c>
      <c r="E44" s="4">
        <f t="shared" si="20"/>
        <v>0</v>
      </c>
      <c r="F44" s="4">
        <f t="shared" si="20"/>
        <v>0</v>
      </c>
      <c r="G44" s="4">
        <f t="shared" si="20"/>
        <v>0</v>
      </c>
      <c r="H44" s="4">
        <f t="shared" si="20"/>
        <v>0</v>
      </c>
      <c r="I44" s="4">
        <f t="shared" si="20"/>
        <v>0</v>
      </c>
      <c r="J44" s="4">
        <f t="shared" si="20"/>
        <v>0</v>
      </c>
      <c r="K44" s="4">
        <f t="shared" si="20"/>
        <v>0</v>
      </c>
      <c r="L44" s="4">
        <f t="shared" si="20"/>
        <v>0</v>
      </c>
      <c r="M44" s="4">
        <f t="shared" si="20"/>
        <v>0</v>
      </c>
      <c r="N44" s="4">
        <f t="shared" ref="N44:O44" si="21">N42-N43</f>
        <v>0</v>
      </c>
      <c r="O44" s="4">
        <f t="shared" si="21"/>
        <v>0</v>
      </c>
      <c r="P44" s="12">
        <f t="shared" si="20"/>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2" t="s">
        <v>50</v>
      </c>
      <c r="C46" s="4"/>
      <c r="D46" s="4"/>
      <c r="E46" s="4"/>
      <c r="F46" s="4"/>
      <c r="G46" s="4"/>
      <c r="H46" s="4"/>
      <c r="I46" s="4"/>
      <c r="J46" s="4"/>
      <c r="K46" s="4"/>
      <c r="L46" s="4"/>
      <c r="M46" s="4"/>
      <c r="N46" s="4"/>
      <c r="O46" s="4"/>
      <c r="P46" s="33">
        <v>0</v>
      </c>
      <c r="Q46"/>
      <c r="R46"/>
    </row>
    <row r="47" spans="1:18" x14ac:dyDescent="0.3">
      <c r="B47" s="2" t="s">
        <v>12</v>
      </c>
      <c r="C47" s="4"/>
      <c r="D47" s="4"/>
      <c r="E47" s="4"/>
      <c r="F47" s="4"/>
      <c r="G47" s="4"/>
      <c r="H47" s="4"/>
      <c r="I47" s="4"/>
      <c r="J47" s="4"/>
      <c r="K47" s="4"/>
      <c r="L47" s="4"/>
      <c r="M47" s="4"/>
      <c r="N47" s="4"/>
      <c r="O47" s="4"/>
      <c r="P47" s="14">
        <f>IFERROR(P46/P15,0)</f>
        <v>0</v>
      </c>
      <c r="Q47"/>
      <c r="R47"/>
    </row>
    <row r="48" spans="1:18" ht="14.5" x14ac:dyDescent="0.35">
      <c r="B48" s="11"/>
      <c r="C48" s="4"/>
      <c r="D48" s="4"/>
      <c r="E48" s="4"/>
      <c r="F48" s="4"/>
      <c r="G48" s="4"/>
      <c r="H48" s="4"/>
      <c r="I48" s="4"/>
      <c r="J48" s="4"/>
      <c r="K48" s="4"/>
      <c r="L48" s="4"/>
      <c r="M48" s="4"/>
      <c r="N48" s="4"/>
      <c r="O48" s="4"/>
      <c r="P48" s="14"/>
      <c r="Q48"/>
      <c r="R48"/>
    </row>
    <row r="49" spans="1:256" ht="16.5" x14ac:dyDescent="0.3">
      <c r="B49" s="2" t="s">
        <v>49</v>
      </c>
      <c r="C49" s="4"/>
      <c r="D49" s="4"/>
      <c r="E49" s="4"/>
      <c r="F49" s="4"/>
      <c r="G49" s="4"/>
      <c r="H49" s="4"/>
      <c r="I49" s="4"/>
      <c r="J49" s="4"/>
      <c r="K49" s="4"/>
      <c r="L49" s="4"/>
      <c r="M49" s="4"/>
      <c r="N49" s="4"/>
      <c r="O49" s="4"/>
      <c r="P49" s="33">
        <v>0</v>
      </c>
      <c r="Q49"/>
      <c r="R49"/>
    </row>
    <row r="50" spans="1:256" x14ac:dyDescent="0.3">
      <c r="B50" s="2" t="s">
        <v>22</v>
      </c>
      <c r="C50" s="4"/>
      <c r="D50" s="4"/>
      <c r="E50" s="4"/>
      <c r="F50" s="4"/>
      <c r="G50" s="4"/>
      <c r="H50" s="4"/>
      <c r="I50" s="4"/>
      <c r="J50" s="4"/>
      <c r="K50" s="4"/>
      <c r="L50" s="4"/>
      <c r="M50" s="4"/>
      <c r="N50" s="4"/>
      <c r="O50" s="4"/>
      <c r="P50" s="14">
        <f>IFERROR(P49/P15,0)</f>
        <v>0</v>
      </c>
      <c r="Q50"/>
      <c r="R50"/>
    </row>
    <row r="51" spans="1:256" x14ac:dyDescent="0.3">
      <c r="B51" s="2"/>
      <c r="C51" s="4"/>
      <c r="D51" s="4"/>
      <c r="E51" s="4"/>
      <c r="F51" s="4"/>
      <c r="G51" s="4"/>
      <c r="H51" s="4"/>
      <c r="I51" s="4"/>
      <c r="J51" s="4"/>
      <c r="K51" s="4"/>
      <c r="L51" s="4"/>
      <c r="M51" s="4"/>
      <c r="N51" s="4"/>
      <c r="O51" s="4"/>
      <c r="P51" s="14"/>
      <c r="Q51"/>
      <c r="R51"/>
    </row>
    <row r="52" spans="1:256" ht="14.5" thickBot="1" x14ac:dyDescent="0.35">
      <c r="B52" s="6"/>
      <c r="C52" s="10"/>
      <c r="D52" s="10"/>
      <c r="E52" s="10"/>
      <c r="F52" s="10"/>
      <c r="G52" s="10"/>
      <c r="H52" s="10"/>
      <c r="I52" s="10"/>
      <c r="J52" s="10"/>
      <c r="K52" s="10"/>
      <c r="L52" s="10"/>
      <c r="M52" s="10"/>
      <c r="N52" s="10"/>
      <c r="O52" s="10"/>
      <c r="P52" s="17"/>
      <c r="Q52"/>
      <c r="R52"/>
    </row>
    <row r="53" spans="1:256" customFormat="1" ht="14.25" customHeight="1" x14ac:dyDescent="0.3">
      <c r="B53" s="34" t="s">
        <v>26</v>
      </c>
      <c r="C53" s="4"/>
      <c r="D53" s="4"/>
      <c r="E53" s="4"/>
      <c r="F53" s="4"/>
      <c r="G53" s="4"/>
      <c r="H53" s="4"/>
      <c r="I53" s="4"/>
      <c r="J53" s="4"/>
      <c r="K53" s="4"/>
      <c r="L53" s="4"/>
    </row>
    <row r="54" spans="1:256" s="47" customFormat="1" ht="65" customHeight="1" x14ac:dyDescent="0.35">
      <c r="A54" s="48"/>
      <c r="B54" s="87" t="s">
        <v>64</v>
      </c>
      <c r="C54" s="87"/>
      <c r="D54" s="87"/>
      <c r="E54" s="87"/>
      <c r="F54" s="87"/>
      <c r="G54" s="87"/>
      <c r="H54" s="87"/>
      <c r="I54" s="87"/>
      <c r="J54" s="87"/>
      <c r="K54" s="87"/>
      <c r="L54" s="87"/>
      <c r="M54" s="87"/>
      <c r="N54" s="87"/>
      <c r="O54" s="87"/>
      <c r="P54" s="87"/>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ht="22.5" customHeight="1" x14ac:dyDescent="0.3">
      <c r="B55" s="88" t="s">
        <v>44</v>
      </c>
      <c r="C55" s="88"/>
      <c r="D55" s="88"/>
      <c r="E55" s="88"/>
      <c r="F55" s="88"/>
      <c r="G55" s="88"/>
      <c r="H55" s="88"/>
      <c r="I55" s="88"/>
      <c r="J55" s="88"/>
      <c r="K55" s="88"/>
      <c r="L55" s="88"/>
      <c r="M55" s="88"/>
      <c r="N55" s="88"/>
      <c r="O55" s="88"/>
      <c r="P55" s="88"/>
    </row>
    <row r="56" spans="1:256" x14ac:dyDescent="0.3">
      <c r="B56" s="63" t="s">
        <v>40</v>
      </c>
      <c r="C56" s="63"/>
      <c r="D56" s="63"/>
      <c r="E56" s="63"/>
      <c r="F56" s="63"/>
      <c r="G56" s="63"/>
      <c r="H56" s="63"/>
      <c r="I56" s="63"/>
      <c r="J56" s="63"/>
      <c r="K56" s="63"/>
      <c r="L56" s="63"/>
      <c r="M56" s="63"/>
      <c r="N56" s="63"/>
      <c r="O56" s="63"/>
      <c r="P56" s="63"/>
    </row>
    <row r="57" spans="1:256" customFormat="1" x14ac:dyDescent="0.3">
      <c r="B57" s="24"/>
      <c r="C57" s="24"/>
      <c r="D57" s="24"/>
      <c r="E57" s="24"/>
      <c r="F57" s="24"/>
      <c r="G57" s="24"/>
      <c r="H57" s="24"/>
      <c r="I57" s="24"/>
      <c r="J57" s="24"/>
      <c r="K57" s="24"/>
      <c r="L57" s="24"/>
    </row>
  </sheetData>
  <sheetProtection sheet="1"/>
  <protectedRanges>
    <protectedRange sqref="B6 L2 C20:O22 C25:O25 C29:O39 C43:O43 P46 P49" name="Range1"/>
  </protectedRanges>
  <mergeCells count="4">
    <mergeCell ref="B10:P10"/>
    <mergeCell ref="B54:P54"/>
    <mergeCell ref="B55:P55"/>
    <mergeCell ref="L2:P2"/>
  </mergeCells>
  <pageMargins left="0.25" right="0.21" top="0.42" bottom="0.39" header="0.23" footer="0.17"/>
  <pageSetup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3098-5C28-4871-B1A8-E17429317F96}">
  <sheetPr>
    <pageSetUpPr fitToPage="1"/>
  </sheetPr>
  <dimension ref="A1:IV57"/>
  <sheetViews>
    <sheetView showGridLines="0" topLeftCell="A24" zoomScale="55" zoomScaleNormal="55" zoomScalePageLayoutView="85" workbookViewId="0">
      <selection activeCell="L30" sqref="L30"/>
    </sheetView>
  </sheetViews>
  <sheetFormatPr defaultColWidth="9" defaultRowHeight="14" x14ac:dyDescent="0.3"/>
  <cols>
    <col min="2" max="2" width="38.1640625"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89" t="s">
        <v>47</v>
      </c>
      <c r="M2" s="89"/>
      <c r="N2" s="89"/>
      <c r="O2" s="89"/>
      <c r="P2" s="89"/>
      <c r="Q2"/>
      <c r="R2"/>
    </row>
    <row r="3" spans="2:18" x14ac:dyDescent="0.3">
      <c r="B3" s="9" t="s">
        <v>43</v>
      </c>
      <c r="C3"/>
      <c r="D3"/>
      <c r="E3"/>
      <c r="F3"/>
      <c r="G3"/>
      <c r="H3"/>
      <c r="I3"/>
      <c r="J3"/>
      <c r="K3"/>
      <c r="L3"/>
      <c r="M3"/>
      <c r="N3"/>
      <c r="O3"/>
      <c r="P3"/>
      <c r="Q3"/>
      <c r="R3"/>
    </row>
    <row r="4" spans="2:18" x14ac:dyDescent="0.3">
      <c r="B4" s="9" t="s">
        <v>61</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6" t="s">
        <v>25</v>
      </c>
      <c r="C10" s="86"/>
      <c r="D10" s="86"/>
      <c r="E10" s="86"/>
      <c r="F10" s="86"/>
      <c r="G10" s="86"/>
      <c r="H10" s="86"/>
      <c r="I10" s="86"/>
      <c r="J10" s="86"/>
      <c r="K10" s="86"/>
      <c r="L10" s="86"/>
      <c r="M10" s="86"/>
      <c r="N10" s="86"/>
      <c r="O10" s="86"/>
      <c r="P10" s="86"/>
      <c r="Q10"/>
      <c r="R10"/>
    </row>
    <row r="11" spans="2:18" ht="14.5" thickBot="1" x14ac:dyDescent="0.35">
      <c r="B11" s="18"/>
      <c r="C11" s="19">
        <v>2024</v>
      </c>
      <c r="D11" s="19">
        <f t="shared" ref="D11:K11" si="0">C11+1</f>
        <v>2025</v>
      </c>
      <c r="E11" s="19">
        <f t="shared" si="0"/>
        <v>2026</v>
      </c>
      <c r="F11" s="19">
        <f t="shared" si="0"/>
        <v>2027</v>
      </c>
      <c r="G11" s="19">
        <f t="shared" si="0"/>
        <v>2028</v>
      </c>
      <c r="H11" s="19">
        <f t="shared" si="0"/>
        <v>2029</v>
      </c>
      <c r="I11" s="19">
        <f t="shared" si="0"/>
        <v>2030</v>
      </c>
      <c r="J11" s="19">
        <f t="shared" si="0"/>
        <v>2031</v>
      </c>
      <c r="K11" s="19">
        <f t="shared" si="0"/>
        <v>2032</v>
      </c>
      <c r="L11" s="19">
        <f>K11+1</f>
        <v>2033</v>
      </c>
      <c r="M11" s="19">
        <f t="shared" ref="M11" si="1">L11+1</f>
        <v>2034</v>
      </c>
      <c r="N11" s="19">
        <f t="shared" ref="N11" si="2">M11+1</f>
        <v>2035</v>
      </c>
      <c r="O11" s="19">
        <f t="shared" ref="O11" si="3">N11+1</f>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76">
        <f>(882770.7/12)*7</f>
        <v>514949.57499999995</v>
      </c>
      <c r="D13" s="74">
        <v>899561.88</v>
      </c>
      <c r="E13" s="74">
        <v>918356.46</v>
      </c>
      <c r="F13" s="74">
        <v>939220.38</v>
      </c>
      <c r="G13" s="74">
        <v>960658.02</v>
      </c>
      <c r="H13" s="74">
        <v>981502.2</v>
      </c>
      <c r="I13" s="74">
        <v>1001634.48</v>
      </c>
      <c r="J13" s="74">
        <v>1021480.74</v>
      </c>
      <c r="K13" s="74">
        <v>1041464.34</v>
      </c>
      <c r="L13" s="74">
        <v>1061227.44</v>
      </c>
      <c r="M13" s="74">
        <v>1081701.5999999999</v>
      </c>
      <c r="N13" s="74">
        <v>1102630.6199999999</v>
      </c>
      <c r="O13" s="74">
        <f>(1123180.8/12)*5</f>
        <v>467992.00000000006</v>
      </c>
      <c r="P13" s="22">
        <f>SUM(C13:O13)</f>
        <v>11992379.734999998</v>
      </c>
      <c r="Q13"/>
      <c r="R13"/>
    </row>
    <row r="14" spans="2:18" x14ac:dyDescent="0.3">
      <c r="B14" s="2" t="s">
        <v>0</v>
      </c>
      <c r="C14" s="26">
        <f t="shared" ref="C14:P14" si="4">IFERROR(C23/C13,0)</f>
        <v>0</v>
      </c>
      <c r="D14" s="26">
        <f t="shared" si="4"/>
        <v>0</v>
      </c>
      <c r="E14" s="26">
        <f t="shared" si="4"/>
        <v>0</v>
      </c>
      <c r="F14" s="26">
        <f t="shared" si="4"/>
        <v>0</v>
      </c>
      <c r="G14" s="26">
        <f t="shared" si="4"/>
        <v>0</v>
      </c>
      <c r="H14" s="26">
        <f t="shared" si="4"/>
        <v>0</v>
      </c>
      <c r="I14" s="26">
        <f t="shared" si="4"/>
        <v>0</v>
      </c>
      <c r="J14" s="26">
        <f t="shared" si="4"/>
        <v>0</v>
      </c>
      <c r="K14" s="26">
        <f t="shared" si="4"/>
        <v>0</v>
      </c>
      <c r="L14" s="26">
        <f t="shared" si="4"/>
        <v>0</v>
      </c>
      <c r="M14" s="26">
        <f t="shared" si="4"/>
        <v>0</v>
      </c>
      <c r="N14" s="26">
        <f t="shared" ref="N14:O14" si="5">IFERROR(N23/N13,0)</f>
        <v>0</v>
      </c>
      <c r="O14" s="26">
        <f t="shared" si="5"/>
        <v>0</v>
      </c>
      <c r="P14" s="27">
        <f t="shared" si="4"/>
        <v>0</v>
      </c>
      <c r="Q14"/>
      <c r="R14"/>
    </row>
    <row r="15" spans="2:18" x14ac:dyDescent="0.3">
      <c r="B15" s="2" t="s">
        <v>2</v>
      </c>
      <c r="C15" s="28">
        <v>980</v>
      </c>
      <c r="D15" s="28">
        <f t="shared" ref="D15:M15" si="6">C15</f>
        <v>980</v>
      </c>
      <c r="E15" s="28">
        <f t="shared" si="6"/>
        <v>980</v>
      </c>
      <c r="F15" s="28">
        <f t="shared" si="6"/>
        <v>980</v>
      </c>
      <c r="G15" s="28">
        <f t="shared" si="6"/>
        <v>980</v>
      </c>
      <c r="H15" s="28">
        <f t="shared" si="6"/>
        <v>980</v>
      </c>
      <c r="I15" s="28">
        <f t="shared" si="6"/>
        <v>980</v>
      </c>
      <c r="J15" s="28">
        <f t="shared" si="6"/>
        <v>980</v>
      </c>
      <c r="K15" s="28">
        <f t="shared" si="6"/>
        <v>980</v>
      </c>
      <c r="L15" s="28">
        <f t="shared" si="6"/>
        <v>980</v>
      </c>
      <c r="M15" s="28">
        <f t="shared" si="6"/>
        <v>980</v>
      </c>
      <c r="N15" s="28">
        <f t="shared" ref="N15" si="7">M15</f>
        <v>980</v>
      </c>
      <c r="O15" s="28">
        <f t="shared" ref="O15" si="8">N15</f>
        <v>980</v>
      </c>
      <c r="P15" s="29">
        <f>IF(MIN(C15:O15)&lt;&gt;MAX(C15:O15),"Please verify inconsistency of Sq. Ft. numbers in pro forma",AVERAGE(C15:O15))</f>
        <v>980</v>
      </c>
      <c r="Q15"/>
      <c r="R15"/>
    </row>
    <row r="16" spans="2:18" x14ac:dyDescent="0.3">
      <c r="B16" s="2" t="s">
        <v>13</v>
      </c>
      <c r="C16" s="4">
        <f t="shared" ref="C16:M16" si="9">IFERROR(C23/C15,0)</f>
        <v>0</v>
      </c>
      <c r="D16" s="4">
        <f t="shared" si="9"/>
        <v>0</v>
      </c>
      <c r="E16" s="4">
        <f t="shared" si="9"/>
        <v>0</v>
      </c>
      <c r="F16" s="4">
        <f t="shared" si="9"/>
        <v>0</v>
      </c>
      <c r="G16" s="4">
        <f t="shared" si="9"/>
        <v>0</v>
      </c>
      <c r="H16" s="4">
        <f t="shared" si="9"/>
        <v>0</v>
      </c>
      <c r="I16" s="4">
        <f t="shared" si="9"/>
        <v>0</v>
      </c>
      <c r="J16" s="4">
        <f t="shared" si="9"/>
        <v>0</v>
      </c>
      <c r="K16" s="4">
        <f t="shared" si="9"/>
        <v>0</v>
      </c>
      <c r="L16" s="4">
        <f t="shared" si="9"/>
        <v>0</v>
      </c>
      <c r="M16" s="4">
        <f t="shared" si="9"/>
        <v>0</v>
      </c>
      <c r="N16" s="4">
        <f t="shared" ref="N16:O16" si="10">IFERROR(N23/N15,0)</f>
        <v>0</v>
      </c>
      <c r="O16" s="4">
        <f t="shared" si="10"/>
        <v>0</v>
      </c>
      <c r="P16" s="38">
        <f>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ht="14" customHeigh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69</v>
      </c>
      <c r="C22" s="31">
        <v>0</v>
      </c>
      <c r="D22" s="31">
        <v>0</v>
      </c>
      <c r="E22" s="31">
        <v>0</v>
      </c>
      <c r="F22" s="31">
        <v>0</v>
      </c>
      <c r="G22" s="31">
        <v>0</v>
      </c>
      <c r="H22" s="31">
        <v>0</v>
      </c>
      <c r="I22" s="31">
        <v>0</v>
      </c>
      <c r="J22" s="31">
        <v>0</v>
      </c>
      <c r="K22" s="31">
        <v>0</v>
      </c>
      <c r="L22" s="31">
        <v>0</v>
      </c>
      <c r="M22" s="31">
        <v>0</v>
      </c>
      <c r="N22" s="31">
        <v>0</v>
      </c>
      <c r="O22" s="31">
        <v>0</v>
      </c>
      <c r="P22" s="12">
        <f>SUM(C22:O22)</f>
        <v>0</v>
      </c>
      <c r="Q22" s="9"/>
      <c r="R22" s="9"/>
    </row>
    <row r="23" spans="1:18" x14ac:dyDescent="0.3">
      <c r="B23" s="1" t="s">
        <v>39</v>
      </c>
      <c r="C23" s="53">
        <f t="shared" ref="C23:P23" si="11">SUM(C20:C22)</f>
        <v>0</v>
      </c>
      <c r="D23" s="53">
        <f t="shared" si="11"/>
        <v>0</v>
      </c>
      <c r="E23" s="53">
        <f t="shared" si="11"/>
        <v>0</v>
      </c>
      <c r="F23" s="53">
        <f t="shared" si="11"/>
        <v>0</v>
      </c>
      <c r="G23" s="53">
        <f t="shared" si="11"/>
        <v>0</v>
      </c>
      <c r="H23" s="53">
        <f t="shared" si="11"/>
        <v>0</v>
      </c>
      <c r="I23" s="53">
        <f t="shared" si="11"/>
        <v>0</v>
      </c>
      <c r="J23" s="53">
        <f t="shared" si="11"/>
        <v>0</v>
      </c>
      <c r="K23" s="53">
        <f t="shared" si="11"/>
        <v>0</v>
      </c>
      <c r="L23" s="53">
        <f t="shared" si="11"/>
        <v>0</v>
      </c>
      <c r="M23" s="53">
        <f t="shared" si="11"/>
        <v>0</v>
      </c>
      <c r="N23" s="53">
        <f t="shared" ref="N23:O23" si="12">SUM(N20:N22)</f>
        <v>0</v>
      </c>
      <c r="O23" s="53">
        <f t="shared" si="12"/>
        <v>0</v>
      </c>
      <c r="P23" s="54">
        <f t="shared" si="11"/>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 t="shared" ref="C26:M26" si="13">C23-C25</f>
        <v>0</v>
      </c>
      <c r="D26" s="4">
        <f t="shared" si="13"/>
        <v>0</v>
      </c>
      <c r="E26" s="4">
        <f t="shared" si="13"/>
        <v>0</v>
      </c>
      <c r="F26" s="4">
        <f t="shared" si="13"/>
        <v>0</v>
      </c>
      <c r="G26" s="4">
        <f t="shared" si="13"/>
        <v>0</v>
      </c>
      <c r="H26" s="4">
        <f t="shared" si="13"/>
        <v>0</v>
      </c>
      <c r="I26" s="4">
        <f t="shared" si="13"/>
        <v>0</v>
      </c>
      <c r="J26" s="4">
        <f t="shared" si="13"/>
        <v>0</v>
      </c>
      <c r="K26" s="4">
        <f t="shared" si="13"/>
        <v>0</v>
      </c>
      <c r="L26" s="4">
        <f t="shared" si="13"/>
        <v>0</v>
      </c>
      <c r="M26" s="4">
        <f t="shared" si="13"/>
        <v>0</v>
      </c>
      <c r="N26" s="4">
        <f t="shared" ref="N26:O26" si="14">N23-N25</f>
        <v>0</v>
      </c>
      <c r="O26" s="4">
        <f t="shared" si="14"/>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15">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15"/>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15"/>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15"/>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15"/>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15"/>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15"/>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15"/>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15"/>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15"/>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2">
        <f t="shared" si="15"/>
        <v>0</v>
      </c>
      <c r="Q39" s="9"/>
      <c r="R39" s="9"/>
    </row>
    <row r="40" spans="1:18" x14ac:dyDescent="0.3">
      <c r="B40" s="1" t="s">
        <v>9</v>
      </c>
      <c r="C40" s="5">
        <f t="shared" ref="C40:P40" si="16">SUM(C29:C39)</f>
        <v>0</v>
      </c>
      <c r="D40" s="5">
        <f t="shared" si="16"/>
        <v>0</v>
      </c>
      <c r="E40" s="5">
        <f t="shared" si="16"/>
        <v>0</v>
      </c>
      <c r="F40" s="5">
        <f t="shared" si="16"/>
        <v>0</v>
      </c>
      <c r="G40" s="5">
        <f t="shared" si="16"/>
        <v>0</v>
      </c>
      <c r="H40" s="5">
        <f t="shared" si="16"/>
        <v>0</v>
      </c>
      <c r="I40" s="5">
        <f t="shared" si="16"/>
        <v>0</v>
      </c>
      <c r="J40" s="5">
        <f t="shared" si="16"/>
        <v>0</v>
      </c>
      <c r="K40" s="5">
        <f t="shared" si="16"/>
        <v>0</v>
      </c>
      <c r="L40" s="5">
        <f t="shared" si="16"/>
        <v>0</v>
      </c>
      <c r="M40" s="5">
        <f t="shared" si="16"/>
        <v>0</v>
      </c>
      <c r="N40" s="5">
        <f t="shared" ref="N40:O40" si="17">SUM(N29:N39)</f>
        <v>0</v>
      </c>
      <c r="O40" s="5">
        <f t="shared" si="17"/>
        <v>0</v>
      </c>
      <c r="P40" s="12">
        <f t="shared" si="16"/>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18">C26-C40</f>
        <v>0</v>
      </c>
      <c r="D42" s="8">
        <f t="shared" si="18"/>
        <v>0</v>
      </c>
      <c r="E42" s="8">
        <f t="shared" si="18"/>
        <v>0</v>
      </c>
      <c r="F42" s="8">
        <f t="shared" si="18"/>
        <v>0</v>
      </c>
      <c r="G42" s="8">
        <f t="shared" si="18"/>
        <v>0</v>
      </c>
      <c r="H42" s="8">
        <f t="shared" si="18"/>
        <v>0</v>
      </c>
      <c r="I42" s="8">
        <f t="shared" si="18"/>
        <v>0</v>
      </c>
      <c r="J42" s="8">
        <f t="shared" si="18"/>
        <v>0</v>
      </c>
      <c r="K42" s="8">
        <f t="shared" si="18"/>
        <v>0</v>
      </c>
      <c r="L42" s="8">
        <f t="shared" si="18"/>
        <v>0</v>
      </c>
      <c r="M42" s="8">
        <f t="shared" si="18"/>
        <v>0</v>
      </c>
      <c r="N42" s="8">
        <f t="shared" ref="N42:O42" si="19">N26-N40</f>
        <v>0</v>
      </c>
      <c r="O42" s="8">
        <f t="shared" si="19"/>
        <v>0</v>
      </c>
      <c r="P42" s="15">
        <f t="shared" si="18"/>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20">C42-C43</f>
        <v>0</v>
      </c>
      <c r="D44" s="4">
        <f t="shared" si="20"/>
        <v>0</v>
      </c>
      <c r="E44" s="4">
        <f t="shared" si="20"/>
        <v>0</v>
      </c>
      <c r="F44" s="4">
        <f t="shared" si="20"/>
        <v>0</v>
      </c>
      <c r="G44" s="4">
        <f t="shared" si="20"/>
        <v>0</v>
      </c>
      <c r="H44" s="4">
        <f t="shared" si="20"/>
        <v>0</v>
      </c>
      <c r="I44" s="4">
        <f t="shared" si="20"/>
        <v>0</v>
      </c>
      <c r="J44" s="4">
        <f t="shared" si="20"/>
        <v>0</v>
      </c>
      <c r="K44" s="4">
        <f t="shared" si="20"/>
        <v>0</v>
      </c>
      <c r="L44" s="4">
        <f t="shared" si="20"/>
        <v>0</v>
      </c>
      <c r="M44" s="4">
        <f t="shared" si="20"/>
        <v>0</v>
      </c>
      <c r="N44" s="4">
        <f t="shared" ref="N44:O44" si="21">N42-N43</f>
        <v>0</v>
      </c>
      <c r="O44" s="4">
        <f t="shared" si="21"/>
        <v>0</v>
      </c>
      <c r="P44" s="12">
        <f t="shared" si="20"/>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2" t="s">
        <v>50</v>
      </c>
      <c r="C46" s="4"/>
      <c r="D46" s="4"/>
      <c r="E46" s="4"/>
      <c r="F46" s="4"/>
      <c r="G46" s="4"/>
      <c r="H46" s="4"/>
      <c r="I46" s="4"/>
      <c r="J46" s="4"/>
      <c r="K46" s="4"/>
      <c r="L46" s="4"/>
      <c r="M46" s="4"/>
      <c r="N46" s="4"/>
      <c r="O46" s="4"/>
      <c r="P46" s="33">
        <v>0</v>
      </c>
      <c r="Q46"/>
      <c r="R46"/>
    </row>
    <row r="47" spans="1:18" x14ac:dyDescent="0.3">
      <c r="B47" s="2" t="s">
        <v>12</v>
      </c>
      <c r="C47" s="4"/>
      <c r="D47" s="4"/>
      <c r="E47" s="4"/>
      <c r="F47" s="4"/>
      <c r="G47" s="4"/>
      <c r="H47" s="4"/>
      <c r="I47" s="4"/>
      <c r="J47" s="4"/>
      <c r="K47" s="4"/>
      <c r="L47" s="4"/>
      <c r="M47" s="4"/>
      <c r="N47" s="4"/>
      <c r="O47" s="4"/>
      <c r="P47" s="14">
        <f>IFERROR(P46/P15,0)</f>
        <v>0</v>
      </c>
      <c r="Q47"/>
      <c r="R47"/>
    </row>
    <row r="48" spans="1:18" ht="14.5" x14ac:dyDescent="0.35">
      <c r="B48" s="11"/>
      <c r="C48" s="4"/>
      <c r="D48" s="4"/>
      <c r="E48" s="4"/>
      <c r="F48" s="4"/>
      <c r="G48" s="4"/>
      <c r="H48" s="4"/>
      <c r="I48" s="4"/>
      <c r="J48" s="4"/>
      <c r="K48" s="4"/>
      <c r="L48" s="4"/>
      <c r="M48" s="4"/>
      <c r="N48" s="4"/>
      <c r="O48" s="4"/>
      <c r="P48" s="14"/>
      <c r="Q48"/>
      <c r="R48"/>
    </row>
    <row r="49" spans="1:256" ht="16.5" x14ac:dyDescent="0.3">
      <c r="B49" s="2" t="s">
        <v>49</v>
      </c>
      <c r="C49" s="4"/>
      <c r="D49" s="4"/>
      <c r="E49" s="4"/>
      <c r="F49" s="4"/>
      <c r="G49" s="4"/>
      <c r="H49" s="4"/>
      <c r="I49" s="4"/>
      <c r="J49" s="4"/>
      <c r="K49" s="4"/>
      <c r="L49" s="4"/>
      <c r="M49" s="4"/>
      <c r="N49" s="4"/>
      <c r="O49" s="4"/>
      <c r="P49" s="33">
        <v>0</v>
      </c>
      <c r="Q49"/>
      <c r="R49"/>
    </row>
    <row r="50" spans="1:256" x14ac:dyDescent="0.3">
      <c r="B50" s="2" t="s">
        <v>22</v>
      </c>
      <c r="C50" s="4"/>
      <c r="D50" s="4"/>
      <c r="E50" s="4"/>
      <c r="F50" s="4"/>
      <c r="G50" s="4"/>
      <c r="H50" s="4"/>
      <c r="I50" s="4"/>
      <c r="J50" s="4"/>
      <c r="K50" s="4"/>
      <c r="L50" s="4"/>
      <c r="M50" s="4"/>
      <c r="N50" s="4"/>
      <c r="O50" s="4"/>
      <c r="P50" s="14">
        <f>IFERROR(P49/P15,0)</f>
        <v>0</v>
      </c>
      <c r="Q50"/>
      <c r="R50"/>
    </row>
    <row r="51" spans="1:256" x14ac:dyDescent="0.3">
      <c r="B51" s="2"/>
      <c r="C51" s="4"/>
      <c r="D51" s="4"/>
      <c r="E51" s="4"/>
      <c r="F51" s="4"/>
      <c r="G51" s="4"/>
      <c r="H51" s="4"/>
      <c r="I51" s="4"/>
      <c r="J51" s="4"/>
      <c r="K51" s="4"/>
      <c r="L51" s="4"/>
      <c r="M51" s="4"/>
      <c r="N51" s="4"/>
      <c r="O51" s="4"/>
      <c r="P51" s="14"/>
      <c r="Q51"/>
      <c r="R51"/>
    </row>
    <row r="52" spans="1:256" ht="14.5" thickBot="1" x14ac:dyDescent="0.35">
      <c r="B52" s="6"/>
      <c r="C52" s="10"/>
      <c r="D52" s="10"/>
      <c r="E52" s="10"/>
      <c r="F52" s="10"/>
      <c r="G52" s="10"/>
      <c r="H52" s="10"/>
      <c r="I52" s="10"/>
      <c r="J52" s="10"/>
      <c r="K52" s="10"/>
      <c r="L52" s="10"/>
      <c r="M52" s="10"/>
      <c r="N52" s="10"/>
      <c r="O52" s="10"/>
      <c r="P52" s="17"/>
      <c r="Q52"/>
      <c r="R52"/>
    </row>
    <row r="53" spans="1:256" customFormat="1" ht="14.25" customHeight="1" x14ac:dyDescent="0.3">
      <c r="B53" s="34" t="s">
        <v>26</v>
      </c>
      <c r="C53" s="4"/>
      <c r="D53" s="4"/>
      <c r="E53" s="4"/>
      <c r="F53" s="4"/>
      <c r="G53" s="4"/>
      <c r="H53" s="4"/>
      <c r="I53" s="4"/>
      <c r="J53" s="4"/>
      <c r="K53" s="4"/>
      <c r="L53" s="4"/>
    </row>
    <row r="54" spans="1:256" s="47" customFormat="1" ht="68.5" customHeight="1" x14ac:dyDescent="0.35">
      <c r="A54" s="48"/>
      <c r="B54" s="87" t="s">
        <v>64</v>
      </c>
      <c r="C54" s="87"/>
      <c r="D54" s="87"/>
      <c r="E54" s="87"/>
      <c r="F54" s="87"/>
      <c r="G54" s="87"/>
      <c r="H54" s="87"/>
      <c r="I54" s="87"/>
      <c r="J54" s="87"/>
      <c r="K54" s="87"/>
      <c r="L54" s="87"/>
      <c r="M54" s="87"/>
      <c r="N54" s="87"/>
      <c r="O54" s="87"/>
      <c r="P54" s="87"/>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ht="22.5" customHeight="1" x14ac:dyDescent="0.3">
      <c r="B55" s="88" t="s">
        <v>44</v>
      </c>
      <c r="C55" s="88"/>
      <c r="D55" s="88"/>
      <c r="E55" s="88"/>
      <c r="F55" s="88"/>
      <c r="G55" s="88"/>
      <c r="H55" s="88"/>
      <c r="I55" s="88"/>
      <c r="J55" s="88"/>
      <c r="K55" s="88"/>
      <c r="L55" s="88"/>
      <c r="M55" s="88"/>
      <c r="N55" s="88"/>
      <c r="O55" s="88"/>
      <c r="P55" s="88"/>
    </row>
    <row r="56" spans="1:256" x14ac:dyDescent="0.3">
      <c r="B56" s="63" t="s">
        <v>40</v>
      </c>
      <c r="C56" s="63"/>
      <c r="D56" s="63"/>
      <c r="E56" s="63"/>
      <c r="F56" s="63"/>
      <c r="G56" s="63"/>
      <c r="H56" s="63"/>
      <c r="I56" s="63"/>
      <c r="J56" s="63"/>
      <c r="K56" s="63"/>
      <c r="L56" s="63"/>
      <c r="M56" s="63"/>
      <c r="N56" s="63"/>
      <c r="O56" s="63"/>
      <c r="P56" s="63"/>
    </row>
    <row r="57" spans="1:256" customFormat="1" x14ac:dyDescent="0.3">
      <c r="B57" s="24"/>
      <c r="C57" s="24"/>
      <c r="D57" s="24"/>
      <c r="E57" s="24"/>
      <c r="F57" s="24"/>
      <c r="G57" s="24"/>
      <c r="H57" s="24"/>
      <c r="I57" s="24"/>
      <c r="J57" s="24"/>
      <c r="K57" s="24"/>
      <c r="L57" s="24"/>
    </row>
  </sheetData>
  <sheetProtection sheet="1"/>
  <protectedRanges>
    <protectedRange sqref="B6 L2 C20:O22 C25:O25 C29:O39 C43:O43 P46 P49" name="Range1"/>
  </protectedRanges>
  <mergeCells count="4">
    <mergeCell ref="B10:P10"/>
    <mergeCell ref="B54:P54"/>
    <mergeCell ref="B55:P55"/>
    <mergeCell ref="L2:P2"/>
  </mergeCells>
  <pageMargins left="0.25" right="0.21" top="0.42" bottom="0.39" header="0.23" footer="0.17"/>
  <pageSetup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F8D0A-1D35-45EC-BF65-2374F8E0A1B0}">
  <sheetPr>
    <pageSetUpPr fitToPage="1"/>
  </sheetPr>
  <dimension ref="A1:IV57"/>
  <sheetViews>
    <sheetView showGridLines="0" zoomScale="60" zoomScaleNormal="60" zoomScalePageLayoutView="85" workbookViewId="0">
      <selection activeCell="G36" sqref="G36"/>
    </sheetView>
  </sheetViews>
  <sheetFormatPr defaultColWidth="9" defaultRowHeight="14" x14ac:dyDescent="0.3"/>
  <cols>
    <col min="2" max="2" width="38.1640625"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89" t="s">
        <v>47</v>
      </c>
      <c r="M2" s="89"/>
      <c r="N2" s="89"/>
      <c r="O2" s="89"/>
      <c r="P2" s="89"/>
      <c r="Q2"/>
      <c r="R2"/>
    </row>
    <row r="3" spans="2:18" x14ac:dyDescent="0.3">
      <c r="B3" s="9" t="s">
        <v>43</v>
      </c>
      <c r="C3"/>
      <c r="D3"/>
      <c r="E3"/>
      <c r="F3"/>
      <c r="G3"/>
      <c r="H3"/>
      <c r="I3"/>
      <c r="J3"/>
      <c r="K3"/>
      <c r="L3"/>
      <c r="M3"/>
      <c r="N3"/>
      <c r="O3"/>
      <c r="P3"/>
      <c r="Q3"/>
      <c r="R3"/>
    </row>
    <row r="4" spans="2:18" x14ac:dyDescent="0.3">
      <c r="B4" s="9" t="s">
        <v>62</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6" t="s">
        <v>25</v>
      </c>
      <c r="C10" s="86"/>
      <c r="D10" s="86"/>
      <c r="E10" s="86"/>
      <c r="F10" s="86"/>
      <c r="G10" s="86"/>
      <c r="H10" s="86"/>
      <c r="I10" s="86"/>
      <c r="J10" s="86"/>
      <c r="K10" s="86"/>
      <c r="L10" s="86"/>
      <c r="M10" s="86"/>
      <c r="N10" s="86"/>
      <c r="O10" s="86"/>
      <c r="P10" s="86"/>
      <c r="Q10"/>
      <c r="R10"/>
    </row>
    <row r="11" spans="2:18" ht="14.5" thickBot="1" x14ac:dyDescent="0.35">
      <c r="B11" s="18"/>
      <c r="C11" s="19">
        <v>2024</v>
      </c>
      <c r="D11" s="19">
        <f t="shared" ref="D11:K11" si="0">C11+1</f>
        <v>2025</v>
      </c>
      <c r="E11" s="19">
        <f t="shared" si="0"/>
        <v>2026</v>
      </c>
      <c r="F11" s="19">
        <f t="shared" si="0"/>
        <v>2027</v>
      </c>
      <c r="G11" s="19">
        <f t="shared" si="0"/>
        <v>2028</v>
      </c>
      <c r="H11" s="19">
        <f t="shared" si="0"/>
        <v>2029</v>
      </c>
      <c r="I11" s="19">
        <f t="shared" si="0"/>
        <v>2030</v>
      </c>
      <c r="J11" s="19">
        <f t="shared" si="0"/>
        <v>2031</v>
      </c>
      <c r="K11" s="19">
        <f t="shared" si="0"/>
        <v>2032</v>
      </c>
      <c r="L11" s="19">
        <f>K11+1</f>
        <v>2033</v>
      </c>
      <c r="M11" s="19">
        <f t="shared" ref="M11:O11" si="1">L11+1</f>
        <v>2034</v>
      </c>
      <c r="N11" s="19">
        <f t="shared" si="1"/>
        <v>2035</v>
      </c>
      <c r="O11" s="19">
        <f t="shared" si="1"/>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76">
        <f>(882770.7/12)*7</f>
        <v>514949.57499999995</v>
      </c>
      <c r="D13" s="74">
        <v>899561.88</v>
      </c>
      <c r="E13" s="74">
        <v>918356.46</v>
      </c>
      <c r="F13" s="74">
        <v>939220.38</v>
      </c>
      <c r="G13" s="74">
        <v>960658.02</v>
      </c>
      <c r="H13" s="74">
        <v>981502.2</v>
      </c>
      <c r="I13" s="74">
        <v>1001634.48</v>
      </c>
      <c r="J13" s="74">
        <v>1021480.74</v>
      </c>
      <c r="K13" s="74">
        <v>1041464.34</v>
      </c>
      <c r="L13" s="74">
        <v>1061227.44</v>
      </c>
      <c r="M13" s="74">
        <v>1081701.5999999999</v>
      </c>
      <c r="N13" s="74">
        <v>1102630.6199999999</v>
      </c>
      <c r="O13" s="74">
        <f>(1123180.8/12)*5</f>
        <v>467992.00000000006</v>
      </c>
      <c r="P13" s="22">
        <f>SUM(C13:O13)</f>
        <v>11992379.734999998</v>
      </c>
      <c r="Q13"/>
      <c r="R13"/>
    </row>
    <row r="14" spans="2:18" x14ac:dyDescent="0.3">
      <c r="B14" s="2" t="s">
        <v>0</v>
      </c>
      <c r="C14" s="26">
        <f t="shared" ref="C14:P14" si="2">IFERROR(C23/C13,0)</f>
        <v>0</v>
      </c>
      <c r="D14" s="26">
        <f t="shared" si="2"/>
        <v>0</v>
      </c>
      <c r="E14" s="26">
        <f t="shared" si="2"/>
        <v>0</v>
      </c>
      <c r="F14" s="26">
        <f t="shared" si="2"/>
        <v>0</v>
      </c>
      <c r="G14" s="26">
        <f t="shared" si="2"/>
        <v>0</v>
      </c>
      <c r="H14" s="26">
        <f t="shared" si="2"/>
        <v>0</v>
      </c>
      <c r="I14" s="26">
        <f t="shared" si="2"/>
        <v>0</v>
      </c>
      <c r="J14" s="26">
        <f t="shared" si="2"/>
        <v>0</v>
      </c>
      <c r="K14" s="26">
        <f t="shared" si="2"/>
        <v>0</v>
      </c>
      <c r="L14" s="26">
        <f t="shared" si="2"/>
        <v>0</v>
      </c>
      <c r="M14" s="26">
        <f t="shared" si="2"/>
        <v>0</v>
      </c>
      <c r="N14" s="26">
        <f t="shared" si="2"/>
        <v>0</v>
      </c>
      <c r="O14" s="26">
        <f t="shared" si="2"/>
        <v>0</v>
      </c>
      <c r="P14" s="27">
        <f t="shared" si="2"/>
        <v>0</v>
      </c>
      <c r="Q14"/>
      <c r="R14"/>
    </row>
    <row r="15" spans="2:18" x14ac:dyDescent="0.3">
      <c r="B15" s="2" t="s">
        <v>2</v>
      </c>
      <c r="C15" s="28">
        <v>700</v>
      </c>
      <c r="D15" s="28">
        <f t="shared" ref="D15:O15" si="3">C15</f>
        <v>700</v>
      </c>
      <c r="E15" s="28">
        <f t="shared" si="3"/>
        <v>700</v>
      </c>
      <c r="F15" s="28">
        <f t="shared" si="3"/>
        <v>700</v>
      </c>
      <c r="G15" s="28">
        <f t="shared" si="3"/>
        <v>700</v>
      </c>
      <c r="H15" s="28">
        <f t="shared" si="3"/>
        <v>700</v>
      </c>
      <c r="I15" s="28">
        <f t="shared" si="3"/>
        <v>700</v>
      </c>
      <c r="J15" s="28">
        <f t="shared" si="3"/>
        <v>700</v>
      </c>
      <c r="K15" s="28">
        <f t="shared" si="3"/>
        <v>700</v>
      </c>
      <c r="L15" s="28">
        <f t="shared" si="3"/>
        <v>700</v>
      </c>
      <c r="M15" s="28">
        <f t="shared" si="3"/>
        <v>700</v>
      </c>
      <c r="N15" s="28">
        <f t="shared" si="3"/>
        <v>700</v>
      </c>
      <c r="O15" s="28">
        <f t="shared" si="3"/>
        <v>700</v>
      </c>
      <c r="P15" s="29">
        <f>IF(MIN(C15:O15)&lt;&gt;MAX(C15:O15),"Please verify inconsistency of Sq. Ft. numbers in pro forma",AVERAGE(C15:O15))</f>
        <v>700</v>
      </c>
      <c r="Q15"/>
      <c r="R15"/>
    </row>
    <row r="16" spans="2:18" x14ac:dyDescent="0.3">
      <c r="B16" s="2" t="s">
        <v>13</v>
      </c>
      <c r="C16" s="4">
        <f t="shared" ref="C16:O16" si="4">IFERROR(C23/C15,0)</f>
        <v>0</v>
      </c>
      <c r="D16" s="4">
        <f t="shared" si="4"/>
        <v>0</v>
      </c>
      <c r="E16" s="4">
        <f t="shared" si="4"/>
        <v>0</v>
      </c>
      <c r="F16" s="4">
        <f t="shared" si="4"/>
        <v>0</v>
      </c>
      <c r="G16" s="4">
        <f t="shared" si="4"/>
        <v>0</v>
      </c>
      <c r="H16" s="4">
        <f t="shared" si="4"/>
        <v>0</v>
      </c>
      <c r="I16" s="4">
        <f t="shared" si="4"/>
        <v>0</v>
      </c>
      <c r="J16" s="4">
        <f t="shared" si="4"/>
        <v>0</v>
      </c>
      <c r="K16" s="4">
        <f t="shared" si="4"/>
        <v>0</v>
      </c>
      <c r="L16" s="4">
        <f t="shared" si="4"/>
        <v>0</v>
      </c>
      <c r="M16" s="4">
        <f t="shared" si="4"/>
        <v>0</v>
      </c>
      <c r="N16" s="4">
        <f t="shared" si="4"/>
        <v>0</v>
      </c>
      <c r="O16" s="4">
        <f t="shared" si="4"/>
        <v>0</v>
      </c>
      <c r="P16" s="38">
        <f>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69</v>
      </c>
      <c r="C22" s="31">
        <v>0</v>
      </c>
      <c r="D22" s="31">
        <v>0</v>
      </c>
      <c r="E22" s="31">
        <v>0</v>
      </c>
      <c r="F22" s="31">
        <v>0</v>
      </c>
      <c r="G22" s="31">
        <v>0</v>
      </c>
      <c r="H22" s="31">
        <v>0</v>
      </c>
      <c r="I22" s="31">
        <v>0</v>
      </c>
      <c r="J22" s="31">
        <v>0</v>
      </c>
      <c r="K22" s="31">
        <v>0</v>
      </c>
      <c r="L22" s="31">
        <v>0</v>
      </c>
      <c r="M22" s="31">
        <v>0</v>
      </c>
      <c r="N22" s="31">
        <v>0</v>
      </c>
      <c r="O22" s="31">
        <v>0</v>
      </c>
      <c r="P22" s="12">
        <f>SUM(C22:O22)</f>
        <v>0</v>
      </c>
      <c r="Q22" s="9"/>
      <c r="R22" s="9"/>
    </row>
    <row r="23" spans="1:18" x14ac:dyDescent="0.3">
      <c r="B23" s="1" t="s">
        <v>39</v>
      </c>
      <c r="C23" s="53">
        <f t="shared" ref="C23:P23" si="5">SUM(C20:C22)</f>
        <v>0</v>
      </c>
      <c r="D23" s="53">
        <f t="shared" si="5"/>
        <v>0</v>
      </c>
      <c r="E23" s="53">
        <f t="shared" si="5"/>
        <v>0</v>
      </c>
      <c r="F23" s="53">
        <f t="shared" si="5"/>
        <v>0</v>
      </c>
      <c r="G23" s="53">
        <f t="shared" si="5"/>
        <v>0</v>
      </c>
      <c r="H23" s="53">
        <f t="shared" si="5"/>
        <v>0</v>
      </c>
      <c r="I23" s="53">
        <f t="shared" si="5"/>
        <v>0</v>
      </c>
      <c r="J23" s="53">
        <f t="shared" si="5"/>
        <v>0</v>
      </c>
      <c r="K23" s="53">
        <f t="shared" si="5"/>
        <v>0</v>
      </c>
      <c r="L23" s="53">
        <f t="shared" si="5"/>
        <v>0</v>
      </c>
      <c r="M23" s="53">
        <f t="shared" si="5"/>
        <v>0</v>
      </c>
      <c r="N23" s="53">
        <f t="shared" si="5"/>
        <v>0</v>
      </c>
      <c r="O23" s="53">
        <f t="shared" si="5"/>
        <v>0</v>
      </c>
      <c r="P23" s="54">
        <f t="shared" si="5"/>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 t="shared" ref="C26:O26" si="6">C23-C25</f>
        <v>0</v>
      </c>
      <c r="D26" s="4">
        <f t="shared" si="6"/>
        <v>0</v>
      </c>
      <c r="E26" s="4">
        <f t="shared" si="6"/>
        <v>0</v>
      </c>
      <c r="F26" s="4">
        <f t="shared" si="6"/>
        <v>0</v>
      </c>
      <c r="G26" s="4">
        <f t="shared" si="6"/>
        <v>0</v>
      </c>
      <c r="H26" s="4">
        <f t="shared" si="6"/>
        <v>0</v>
      </c>
      <c r="I26" s="4">
        <f t="shared" si="6"/>
        <v>0</v>
      </c>
      <c r="J26" s="4">
        <f t="shared" si="6"/>
        <v>0</v>
      </c>
      <c r="K26" s="4">
        <f t="shared" si="6"/>
        <v>0</v>
      </c>
      <c r="L26" s="4">
        <f t="shared" si="6"/>
        <v>0</v>
      </c>
      <c r="M26" s="4">
        <f t="shared" si="6"/>
        <v>0</v>
      </c>
      <c r="N26" s="4">
        <f t="shared" si="6"/>
        <v>0</v>
      </c>
      <c r="O26" s="4">
        <f t="shared" si="6"/>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7">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7"/>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7"/>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7"/>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7"/>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7"/>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7"/>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7"/>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7"/>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7"/>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2">
        <f t="shared" si="7"/>
        <v>0</v>
      </c>
      <c r="Q39" s="9"/>
      <c r="R39" s="9"/>
    </row>
    <row r="40" spans="1:18" x14ac:dyDescent="0.3">
      <c r="B40" s="1" t="s">
        <v>9</v>
      </c>
      <c r="C40" s="5">
        <f t="shared" ref="C40:P40" si="8">SUM(C29:C39)</f>
        <v>0</v>
      </c>
      <c r="D40" s="5">
        <f t="shared" si="8"/>
        <v>0</v>
      </c>
      <c r="E40" s="5">
        <f t="shared" si="8"/>
        <v>0</v>
      </c>
      <c r="F40" s="5">
        <f t="shared" si="8"/>
        <v>0</v>
      </c>
      <c r="G40" s="5">
        <f t="shared" si="8"/>
        <v>0</v>
      </c>
      <c r="H40" s="5">
        <f t="shared" si="8"/>
        <v>0</v>
      </c>
      <c r="I40" s="5">
        <f t="shared" si="8"/>
        <v>0</v>
      </c>
      <c r="J40" s="5">
        <f t="shared" si="8"/>
        <v>0</v>
      </c>
      <c r="K40" s="5">
        <f t="shared" si="8"/>
        <v>0</v>
      </c>
      <c r="L40" s="5">
        <f t="shared" si="8"/>
        <v>0</v>
      </c>
      <c r="M40" s="5">
        <f t="shared" si="8"/>
        <v>0</v>
      </c>
      <c r="N40" s="5">
        <f t="shared" si="8"/>
        <v>0</v>
      </c>
      <c r="O40" s="5">
        <f t="shared" si="8"/>
        <v>0</v>
      </c>
      <c r="P40" s="12">
        <f t="shared" si="8"/>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9">C26-C40</f>
        <v>0</v>
      </c>
      <c r="D42" s="8">
        <f t="shared" si="9"/>
        <v>0</v>
      </c>
      <c r="E42" s="8">
        <f t="shared" si="9"/>
        <v>0</v>
      </c>
      <c r="F42" s="8">
        <f t="shared" si="9"/>
        <v>0</v>
      </c>
      <c r="G42" s="8">
        <f t="shared" si="9"/>
        <v>0</v>
      </c>
      <c r="H42" s="8">
        <f t="shared" si="9"/>
        <v>0</v>
      </c>
      <c r="I42" s="8">
        <f t="shared" si="9"/>
        <v>0</v>
      </c>
      <c r="J42" s="8">
        <f t="shared" si="9"/>
        <v>0</v>
      </c>
      <c r="K42" s="8">
        <f t="shared" si="9"/>
        <v>0</v>
      </c>
      <c r="L42" s="8">
        <f t="shared" si="9"/>
        <v>0</v>
      </c>
      <c r="M42" s="8">
        <f t="shared" si="9"/>
        <v>0</v>
      </c>
      <c r="N42" s="8">
        <f t="shared" si="9"/>
        <v>0</v>
      </c>
      <c r="O42" s="8">
        <f t="shared" si="9"/>
        <v>0</v>
      </c>
      <c r="P42" s="15">
        <f t="shared" si="9"/>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10">C42-C43</f>
        <v>0</v>
      </c>
      <c r="D44" s="4">
        <f t="shared" si="10"/>
        <v>0</v>
      </c>
      <c r="E44" s="4">
        <f t="shared" si="10"/>
        <v>0</v>
      </c>
      <c r="F44" s="4">
        <f t="shared" si="10"/>
        <v>0</v>
      </c>
      <c r="G44" s="4">
        <f t="shared" si="10"/>
        <v>0</v>
      </c>
      <c r="H44" s="4">
        <f t="shared" si="10"/>
        <v>0</v>
      </c>
      <c r="I44" s="4">
        <f t="shared" si="10"/>
        <v>0</v>
      </c>
      <c r="J44" s="4">
        <f t="shared" si="10"/>
        <v>0</v>
      </c>
      <c r="K44" s="4">
        <f t="shared" si="10"/>
        <v>0</v>
      </c>
      <c r="L44" s="4">
        <f t="shared" si="10"/>
        <v>0</v>
      </c>
      <c r="M44" s="4">
        <f t="shared" si="10"/>
        <v>0</v>
      </c>
      <c r="N44" s="4">
        <f t="shared" si="10"/>
        <v>0</v>
      </c>
      <c r="O44" s="4">
        <f t="shared" si="10"/>
        <v>0</v>
      </c>
      <c r="P44" s="12">
        <f t="shared" si="10"/>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2" t="s">
        <v>50</v>
      </c>
      <c r="C46" s="4"/>
      <c r="D46" s="4"/>
      <c r="E46" s="4"/>
      <c r="F46" s="4"/>
      <c r="G46" s="4"/>
      <c r="H46" s="4"/>
      <c r="I46" s="4"/>
      <c r="J46" s="4"/>
      <c r="K46" s="4"/>
      <c r="L46" s="4"/>
      <c r="M46" s="4"/>
      <c r="N46" s="4"/>
      <c r="O46" s="4"/>
      <c r="P46" s="33">
        <v>0</v>
      </c>
      <c r="Q46"/>
      <c r="R46"/>
    </row>
    <row r="47" spans="1:18" x14ac:dyDescent="0.3">
      <c r="B47" s="2" t="s">
        <v>12</v>
      </c>
      <c r="C47" s="4"/>
      <c r="D47" s="4"/>
      <c r="E47" s="4"/>
      <c r="F47" s="4"/>
      <c r="G47" s="4"/>
      <c r="H47" s="4"/>
      <c r="I47" s="4"/>
      <c r="J47" s="4"/>
      <c r="K47" s="4"/>
      <c r="L47" s="4"/>
      <c r="M47" s="4"/>
      <c r="N47" s="4"/>
      <c r="O47" s="4"/>
      <c r="P47" s="14">
        <f>IFERROR(P46/P15,0)</f>
        <v>0</v>
      </c>
      <c r="Q47"/>
      <c r="R47"/>
    </row>
    <row r="48" spans="1:18" ht="14.5" x14ac:dyDescent="0.35">
      <c r="B48" s="11"/>
      <c r="C48" s="4"/>
      <c r="D48" s="4"/>
      <c r="E48" s="4"/>
      <c r="F48" s="4"/>
      <c r="G48" s="4"/>
      <c r="H48" s="4"/>
      <c r="I48" s="4"/>
      <c r="J48" s="4"/>
      <c r="K48" s="4"/>
      <c r="L48" s="4"/>
      <c r="M48" s="4"/>
      <c r="N48" s="4"/>
      <c r="O48" s="4"/>
      <c r="P48" s="14"/>
      <c r="Q48"/>
      <c r="R48"/>
    </row>
    <row r="49" spans="1:256" ht="16.5" x14ac:dyDescent="0.3">
      <c r="B49" s="2" t="s">
        <v>49</v>
      </c>
      <c r="C49" s="4"/>
      <c r="D49" s="4"/>
      <c r="E49" s="4"/>
      <c r="F49" s="4"/>
      <c r="G49" s="4"/>
      <c r="H49" s="4"/>
      <c r="I49" s="4"/>
      <c r="J49" s="4"/>
      <c r="K49" s="4"/>
      <c r="L49" s="4"/>
      <c r="M49" s="4"/>
      <c r="N49" s="4"/>
      <c r="O49" s="4"/>
      <c r="P49" s="33">
        <v>0</v>
      </c>
      <c r="Q49"/>
      <c r="R49"/>
    </row>
    <row r="50" spans="1:256" x14ac:dyDescent="0.3">
      <c r="B50" s="2" t="s">
        <v>22</v>
      </c>
      <c r="C50" s="4"/>
      <c r="D50" s="4"/>
      <c r="E50" s="4"/>
      <c r="F50" s="4"/>
      <c r="G50" s="4"/>
      <c r="H50" s="4"/>
      <c r="I50" s="4"/>
      <c r="J50" s="4"/>
      <c r="K50" s="4"/>
      <c r="L50" s="4"/>
      <c r="M50" s="4"/>
      <c r="N50" s="4"/>
      <c r="O50" s="4"/>
      <c r="P50" s="14">
        <f>IFERROR(P49/P15,0)</f>
        <v>0</v>
      </c>
      <c r="Q50"/>
      <c r="R50"/>
    </row>
    <row r="51" spans="1:256" x14ac:dyDescent="0.3">
      <c r="B51" s="2"/>
      <c r="C51" s="4"/>
      <c r="D51" s="4"/>
      <c r="E51" s="4"/>
      <c r="F51" s="4"/>
      <c r="G51" s="4"/>
      <c r="H51" s="4"/>
      <c r="I51" s="4"/>
      <c r="J51" s="4"/>
      <c r="K51" s="4"/>
      <c r="L51" s="4"/>
      <c r="M51" s="4"/>
      <c r="N51" s="4"/>
      <c r="O51" s="4"/>
      <c r="P51" s="14"/>
      <c r="Q51"/>
      <c r="R51"/>
    </row>
    <row r="52" spans="1:256" ht="14.5" thickBot="1" x14ac:dyDescent="0.35">
      <c r="B52" s="6"/>
      <c r="C52" s="10"/>
      <c r="D52" s="10"/>
      <c r="E52" s="10"/>
      <c r="F52" s="10"/>
      <c r="G52" s="10"/>
      <c r="H52" s="10"/>
      <c r="I52" s="10"/>
      <c r="J52" s="10"/>
      <c r="K52" s="10"/>
      <c r="L52" s="10"/>
      <c r="M52" s="10"/>
      <c r="N52" s="10"/>
      <c r="O52" s="10"/>
      <c r="P52" s="17"/>
      <c r="Q52"/>
      <c r="R52"/>
    </row>
    <row r="53" spans="1:256" customFormat="1" ht="14.25" customHeight="1" x14ac:dyDescent="0.3">
      <c r="B53" s="34" t="s">
        <v>26</v>
      </c>
      <c r="C53" s="4"/>
      <c r="D53" s="4"/>
      <c r="E53" s="4"/>
      <c r="F53" s="4"/>
      <c r="G53" s="4"/>
      <c r="H53" s="4"/>
      <c r="I53" s="4"/>
      <c r="J53" s="4"/>
      <c r="K53" s="4"/>
      <c r="L53" s="4"/>
    </row>
    <row r="54" spans="1:256" s="47" customFormat="1" ht="66.5" customHeight="1" x14ac:dyDescent="0.35">
      <c r="A54" s="48"/>
      <c r="B54" s="87" t="s">
        <v>64</v>
      </c>
      <c r="C54" s="87"/>
      <c r="D54" s="87"/>
      <c r="E54" s="87"/>
      <c r="F54" s="87"/>
      <c r="G54" s="87"/>
      <c r="H54" s="87"/>
      <c r="I54" s="87"/>
      <c r="J54" s="87"/>
      <c r="K54" s="87"/>
      <c r="L54" s="87"/>
      <c r="M54" s="87"/>
      <c r="N54" s="87"/>
      <c r="O54" s="87"/>
      <c r="P54" s="87"/>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ht="22.5" customHeight="1" x14ac:dyDescent="0.3">
      <c r="B55" s="88" t="s">
        <v>44</v>
      </c>
      <c r="C55" s="88"/>
      <c r="D55" s="88"/>
      <c r="E55" s="88"/>
      <c r="F55" s="88"/>
      <c r="G55" s="88"/>
      <c r="H55" s="88"/>
      <c r="I55" s="88"/>
      <c r="J55" s="88"/>
      <c r="K55" s="88"/>
      <c r="L55" s="88"/>
      <c r="M55" s="88"/>
      <c r="N55" s="88"/>
      <c r="O55" s="88"/>
      <c r="P55" s="88"/>
    </row>
    <row r="56" spans="1:256" x14ac:dyDescent="0.3">
      <c r="B56" s="63" t="s">
        <v>40</v>
      </c>
      <c r="C56" s="63"/>
      <c r="D56" s="63"/>
      <c r="E56" s="63"/>
      <c r="F56" s="63"/>
      <c r="G56" s="63"/>
      <c r="H56" s="63"/>
      <c r="I56" s="63"/>
      <c r="J56" s="63"/>
      <c r="K56" s="63"/>
      <c r="L56" s="63"/>
      <c r="M56" s="63"/>
      <c r="N56" s="63"/>
      <c r="O56" s="63"/>
      <c r="P56" s="63"/>
    </row>
    <row r="57" spans="1:256" customFormat="1" x14ac:dyDescent="0.3">
      <c r="B57" s="24"/>
      <c r="C57" s="24"/>
      <c r="D57" s="24"/>
      <c r="E57" s="24"/>
      <c r="F57" s="24"/>
      <c r="G57" s="24"/>
      <c r="H57" s="24"/>
      <c r="I57" s="24"/>
      <c r="J57" s="24"/>
      <c r="K57" s="24"/>
      <c r="L57" s="24"/>
    </row>
  </sheetData>
  <sheetProtection sheet="1"/>
  <protectedRanges>
    <protectedRange sqref="B6 L2 C20:O22 C25:O25 C29:O39 C43:O43 P46 P49" name="Range1"/>
  </protectedRanges>
  <mergeCells count="4">
    <mergeCell ref="L2:P2"/>
    <mergeCell ref="B10:P10"/>
    <mergeCell ref="B54:P54"/>
    <mergeCell ref="B55:P55"/>
  </mergeCells>
  <pageMargins left="0.25" right="0.21" top="0.42" bottom="0.39" header="0.23" footer="0.17"/>
  <pageSetup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74578-7F53-4D81-99DF-8FDE21A341BC}">
  <sheetPr>
    <pageSetUpPr fitToPage="1"/>
  </sheetPr>
  <dimension ref="A1:IV57"/>
  <sheetViews>
    <sheetView showGridLines="0" zoomScale="60" zoomScaleNormal="60" zoomScalePageLayoutView="85" workbookViewId="0">
      <selection activeCell="G37" sqref="G37"/>
    </sheetView>
  </sheetViews>
  <sheetFormatPr defaultColWidth="9" defaultRowHeight="14" x14ac:dyDescent="0.3"/>
  <cols>
    <col min="2" max="2" width="38.1640625"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89" t="s">
        <v>47</v>
      </c>
      <c r="M2" s="89"/>
      <c r="N2" s="89"/>
      <c r="O2" s="89"/>
      <c r="P2" s="89"/>
      <c r="Q2"/>
      <c r="R2"/>
    </row>
    <row r="3" spans="2:18" x14ac:dyDescent="0.3">
      <c r="B3" s="9" t="s">
        <v>43</v>
      </c>
      <c r="C3"/>
      <c r="D3"/>
      <c r="E3"/>
      <c r="F3"/>
      <c r="G3"/>
      <c r="H3"/>
      <c r="I3"/>
      <c r="J3"/>
      <c r="K3"/>
      <c r="L3"/>
      <c r="M3"/>
      <c r="N3"/>
      <c r="O3"/>
      <c r="P3"/>
      <c r="Q3"/>
      <c r="R3"/>
    </row>
    <row r="4" spans="2:18" x14ac:dyDescent="0.3">
      <c r="B4" s="9" t="s">
        <v>63</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6" t="s">
        <v>25</v>
      </c>
      <c r="C10" s="86"/>
      <c r="D10" s="86"/>
      <c r="E10" s="86"/>
      <c r="F10" s="86"/>
      <c r="G10" s="86"/>
      <c r="H10" s="86"/>
      <c r="I10" s="86"/>
      <c r="J10" s="86"/>
      <c r="K10" s="86"/>
      <c r="L10" s="86"/>
      <c r="M10" s="86"/>
      <c r="N10" s="86"/>
      <c r="O10" s="86"/>
      <c r="P10" s="86"/>
      <c r="Q10"/>
      <c r="R10"/>
    </row>
    <row r="11" spans="2:18" ht="14.5" thickBot="1" x14ac:dyDescent="0.35">
      <c r="B11" s="18"/>
      <c r="C11" s="19">
        <v>2024</v>
      </c>
      <c r="D11" s="19">
        <f t="shared" ref="D11:K11" si="0">C11+1</f>
        <v>2025</v>
      </c>
      <c r="E11" s="19">
        <f t="shared" si="0"/>
        <v>2026</v>
      </c>
      <c r="F11" s="19">
        <f t="shared" si="0"/>
        <v>2027</v>
      </c>
      <c r="G11" s="19">
        <f t="shared" si="0"/>
        <v>2028</v>
      </c>
      <c r="H11" s="19">
        <f t="shared" si="0"/>
        <v>2029</v>
      </c>
      <c r="I11" s="19">
        <f t="shared" si="0"/>
        <v>2030</v>
      </c>
      <c r="J11" s="19">
        <f t="shared" si="0"/>
        <v>2031</v>
      </c>
      <c r="K11" s="19">
        <f t="shared" si="0"/>
        <v>2032</v>
      </c>
      <c r="L11" s="19">
        <f>K11+1</f>
        <v>2033</v>
      </c>
      <c r="M11" s="19">
        <f t="shared" ref="M11:O11" si="1">L11+1</f>
        <v>2034</v>
      </c>
      <c r="N11" s="19">
        <f t="shared" si="1"/>
        <v>2035</v>
      </c>
      <c r="O11" s="19">
        <f t="shared" si="1"/>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76">
        <f>(882770.7/12)*7</f>
        <v>514949.57499999995</v>
      </c>
      <c r="D13" s="74">
        <v>899561.88</v>
      </c>
      <c r="E13" s="74">
        <v>918356.46</v>
      </c>
      <c r="F13" s="74">
        <v>939220.38</v>
      </c>
      <c r="G13" s="74">
        <v>960658.02</v>
      </c>
      <c r="H13" s="74">
        <v>981502.2</v>
      </c>
      <c r="I13" s="74">
        <v>1001634.48</v>
      </c>
      <c r="J13" s="74">
        <v>1021480.74</v>
      </c>
      <c r="K13" s="74">
        <v>1041464.34</v>
      </c>
      <c r="L13" s="74">
        <v>1061227.44</v>
      </c>
      <c r="M13" s="74">
        <v>1081701.5999999999</v>
      </c>
      <c r="N13" s="74">
        <v>1102630.6199999999</v>
      </c>
      <c r="O13" s="74">
        <f>(1123180.8/12)*5</f>
        <v>467992.00000000006</v>
      </c>
      <c r="P13" s="22">
        <f>SUM(C13:O13)</f>
        <v>11992379.734999998</v>
      </c>
      <c r="Q13"/>
      <c r="R13"/>
    </row>
    <row r="14" spans="2:18" x14ac:dyDescent="0.3">
      <c r="B14" s="2" t="s">
        <v>0</v>
      </c>
      <c r="C14" s="26">
        <f t="shared" ref="C14:P14" si="2">IFERROR(C23/C13,0)</f>
        <v>0</v>
      </c>
      <c r="D14" s="26">
        <f t="shared" si="2"/>
        <v>0</v>
      </c>
      <c r="E14" s="26">
        <f t="shared" si="2"/>
        <v>0</v>
      </c>
      <c r="F14" s="26">
        <f t="shared" si="2"/>
        <v>0</v>
      </c>
      <c r="G14" s="26">
        <f t="shared" si="2"/>
        <v>0</v>
      </c>
      <c r="H14" s="26">
        <f t="shared" si="2"/>
        <v>0</v>
      </c>
      <c r="I14" s="26">
        <f t="shared" si="2"/>
        <v>0</v>
      </c>
      <c r="J14" s="26">
        <f t="shared" si="2"/>
        <v>0</v>
      </c>
      <c r="K14" s="26">
        <f t="shared" si="2"/>
        <v>0</v>
      </c>
      <c r="L14" s="26">
        <f t="shared" si="2"/>
        <v>0</v>
      </c>
      <c r="M14" s="26">
        <f t="shared" si="2"/>
        <v>0</v>
      </c>
      <c r="N14" s="26">
        <f t="shared" si="2"/>
        <v>0</v>
      </c>
      <c r="O14" s="26">
        <f t="shared" si="2"/>
        <v>0</v>
      </c>
      <c r="P14" s="27">
        <f t="shared" si="2"/>
        <v>0</v>
      </c>
      <c r="Q14"/>
      <c r="R14"/>
    </row>
    <row r="15" spans="2:18" x14ac:dyDescent="0.3">
      <c r="B15" s="2" t="s">
        <v>2</v>
      </c>
      <c r="C15" s="28">
        <v>2218</v>
      </c>
      <c r="D15" s="28">
        <f t="shared" ref="D15:O15" si="3">C15</f>
        <v>2218</v>
      </c>
      <c r="E15" s="28">
        <f t="shared" si="3"/>
        <v>2218</v>
      </c>
      <c r="F15" s="28">
        <f t="shared" si="3"/>
        <v>2218</v>
      </c>
      <c r="G15" s="28">
        <f t="shared" si="3"/>
        <v>2218</v>
      </c>
      <c r="H15" s="28">
        <f t="shared" si="3"/>
        <v>2218</v>
      </c>
      <c r="I15" s="28">
        <f t="shared" si="3"/>
        <v>2218</v>
      </c>
      <c r="J15" s="28">
        <f t="shared" si="3"/>
        <v>2218</v>
      </c>
      <c r="K15" s="28">
        <f t="shared" si="3"/>
        <v>2218</v>
      </c>
      <c r="L15" s="28">
        <f t="shared" si="3"/>
        <v>2218</v>
      </c>
      <c r="M15" s="28">
        <f t="shared" si="3"/>
        <v>2218</v>
      </c>
      <c r="N15" s="28">
        <f t="shared" si="3"/>
        <v>2218</v>
      </c>
      <c r="O15" s="28">
        <f t="shared" si="3"/>
        <v>2218</v>
      </c>
      <c r="P15" s="29">
        <f ca="1">IF(MIN(C15:P15)&lt;&gt;MAX(C15:P15),"Please verify inconsistency of Sq. Ft. numbers in pro forma",AVERAGE(C15:P15))</f>
        <v>0</v>
      </c>
      <c r="Q15"/>
      <c r="R15"/>
    </row>
    <row r="16" spans="2:18" x14ac:dyDescent="0.3">
      <c r="B16" s="2" t="s">
        <v>13</v>
      </c>
      <c r="C16" s="4">
        <f t="shared" ref="C16:O16" si="4">IFERROR(C23/C15,0)</f>
        <v>0</v>
      </c>
      <c r="D16" s="4">
        <f t="shared" si="4"/>
        <v>0</v>
      </c>
      <c r="E16" s="4">
        <f t="shared" si="4"/>
        <v>0</v>
      </c>
      <c r="F16" s="4">
        <f t="shared" si="4"/>
        <v>0</v>
      </c>
      <c r="G16" s="4">
        <f t="shared" si="4"/>
        <v>0</v>
      </c>
      <c r="H16" s="4">
        <f t="shared" si="4"/>
        <v>0</v>
      </c>
      <c r="I16" s="4">
        <f t="shared" si="4"/>
        <v>0</v>
      </c>
      <c r="J16" s="4">
        <f t="shared" si="4"/>
        <v>0</v>
      </c>
      <c r="K16" s="4">
        <f t="shared" si="4"/>
        <v>0</v>
      </c>
      <c r="L16" s="4">
        <f t="shared" si="4"/>
        <v>0</v>
      </c>
      <c r="M16" s="4">
        <f t="shared" si="4"/>
        <v>0</v>
      </c>
      <c r="N16" s="4">
        <f t="shared" si="4"/>
        <v>0</v>
      </c>
      <c r="O16" s="4">
        <f t="shared" si="4"/>
        <v>0</v>
      </c>
      <c r="P16" s="38">
        <f ca="1">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69</v>
      </c>
      <c r="C22" s="31">
        <v>0</v>
      </c>
      <c r="D22" s="31">
        <v>0</v>
      </c>
      <c r="E22" s="31">
        <v>0</v>
      </c>
      <c r="F22" s="31">
        <v>0</v>
      </c>
      <c r="G22" s="31">
        <v>0</v>
      </c>
      <c r="H22" s="31">
        <v>0</v>
      </c>
      <c r="I22" s="31">
        <v>0</v>
      </c>
      <c r="J22" s="31">
        <v>0</v>
      </c>
      <c r="K22" s="31">
        <v>0</v>
      </c>
      <c r="L22" s="31">
        <v>0</v>
      </c>
      <c r="M22" s="31">
        <v>0</v>
      </c>
      <c r="N22" s="31">
        <v>0</v>
      </c>
      <c r="O22" s="31">
        <v>0</v>
      </c>
      <c r="P22" s="12">
        <f>SUM(C22:O22)</f>
        <v>0</v>
      </c>
      <c r="Q22" s="9"/>
      <c r="R22" s="9"/>
    </row>
    <row r="23" spans="1:18" x14ac:dyDescent="0.3">
      <c r="B23" s="1" t="s">
        <v>39</v>
      </c>
      <c r="C23" s="53">
        <f t="shared" ref="C23:P23" si="5">SUM(C20:C22)</f>
        <v>0</v>
      </c>
      <c r="D23" s="53">
        <f t="shared" si="5"/>
        <v>0</v>
      </c>
      <c r="E23" s="53">
        <f t="shared" si="5"/>
        <v>0</v>
      </c>
      <c r="F23" s="53">
        <f t="shared" si="5"/>
        <v>0</v>
      </c>
      <c r="G23" s="53">
        <f t="shared" si="5"/>
        <v>0</v>
      </c>
      <c r="H23" s="53">
        <f t="shared" si="5"/>
        <v>0</v>
      </c>
      <c r="I23" s="53">
        <f t="shared" si="5"/>
        <v>0</v>
      </c>
      <c r="J23" s="53">
        <f t="shared" si="5"/>
        <v>0</v>
      </c>
      <c r="K23" s="53">
        <f t="shared" si="5"/>
        <v>0</v>
      </c>
      <c r="L23" s="53">
        <f t="shared" si="5"/>
        <v>0</v>
      </c>
      <c r="M23" s="53">
        <f t="shared" si="5"/>
        <v>0</v>
      </c>
      <c r="N23" s="53">
        <f t="shared" si="5"/>
        <v>0</v>
      </c>
      <c r="O23" s="53">
        <f t="shared" si="5"/>
        <v>0</v>
      </c>
      <c r="P23" s="54">
        <f t="shared" si="5"/>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 t="shared" ref="C26:O26" si="6">C23-C25</f>
        <v>0</v>
      </c>
      <c r="D26" s="4">
        <f t="shared" si="6"/>
        <v>0</v>
      </c>
      <c r="E26" s="4">
        <f t="shared" si="6"/>
        <v>0</v>
      </c>
      <c r="F26" s="4">
        <f t="shared" si="6"/>
        <v>0</v>
      </c>
      <c r="G26" s="4">
        <f t="shared" si="6"/>
        <v>0</v>
      </c>
      <c r="H26" s="4">
        <f t="shared" si="6"/>
        <v>0</v>
      </c>
      <c r="I26" s="4">
        <f t="shared" si="6"/>
        <v>0</v>
      </c>
      <c r="J26" s="4">
        <f t="shared" si="6"/>
        <v>0</v>
      </c>
      <c r="K26" s="4">
        <f t="shared" si="6"/>
        <v>0</v>
      </c>
      <c r="L26" s="4">
        <f t="shared" si="6"/>
        <v>0</v>
      </c>
      <c r="M26" s="4">
        <f t="shared" si="6"/>
        <v>0</v>
      </c>
      <c r="N26" s="4">
        <f t="shared" si="6"/>
        <v>0</v>
      </c>
      <c r="O26" s="4">
        <f t="shared" si="6"/>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7">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7"/>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7"/>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7"/>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7"/>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7"/>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7"/>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7"/>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7"/>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7"/>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2">
        <f t="shared" si="7"/>
        <v>0</v>
      </c>
      <c r="Q39" s="9"/>
      <c r="R39" s="9"/>
    </row>
    <row r="40" spans="1:18" x14ac:dyDescent="0.3">
      <c r="B40" s="1" t="s">
        <v>9</v>
      </c>
      <c r="C40" s="5">
        <f t="shared" ref="C40:P40" si="8">SUM(C29:C39)</f>
        <v>0</v>
      </c>
      <c r="D40" s="5">
        <f t="shared" si="8"/>
        <v>0</v>
      </c>
      <c r="E40" s="5">
        <f t="shared" si="8"/>
        <v>0</v>
      </c>
      <c r="F40" s="5">
        <f t="shared" si="8"/>
        <v>0</v>
      </c>
      <c r="G40" s="5">
        <f t="shared" si="8"/>
        <v>0</v>
      </c>
      <c r="H40" s="5">
        <f t="shared" si="8"/>
        <v>0</v>
      </c>
      <c r="I40" s="5">
        <f t="shared" si="8"/>
        <v>0</v>
      </c>
      <c r="J40" s="5">
        <f t="shared" si="8"/>
        <v>0</v>
      </c>
      <c r="K40" s="5">
        <f t="shared" si="8"/>
        <v>0</v>
      </c>
      <c r="L40" s="5">
        <f t="shared" si="8"/>
        <v>0</v>
      </c>
      <c r="M40" s="5">
        <f t="shared" si="8"/>
        <v>0</v>
      </c>
      <c r="N40" s="5">
        <f t="shared" si="8"/>
        <v>0</v>
      </c>
      <c r="O40" s="5">
        <f t="shared" si="8"/>
        <v>0</v>
      </c>
      <c r="P40" s="12">
        <f t="shared" si="8"/>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9">C26-C40</f>
        <v>0</v>
      </c>
      <c r="D42" s="8">
        <f t="shared" si="9"/>
        <v>0</v>
      </c>
      <c r="E42" s="8">
        <f t="shared" si="9"/>
        <v>0</v>
      </c>
      <c r="F42" s="8">
        <f t="shared" si="9"/>
        <v>0</v>
      </c>
      <c r="G42" s="8">
        <f t="shared" si="9"/>
        <v>0</v>
      </c>
      <c r="H42" s="8">
        <f t="shared" si="9"/>
        <v>0</v>
      </c>
      <c r="I42" s="8">
        <f t="shared" si="9"/>
        <v>0</v>
      </c>
      <c r="J42" s="8">
        <f t="shared" si="9"/>
        <v>0</v>
      </c>
      <c r="K42" s="8">
        <f t="shared" si="9"/>
        <v>0</v>
      </c>
      <c r="L42" s="8">
        <f t="shared" si="9"/>
        <v>0</v>
      </c>
      <c r="M42" s="8">
        <f t="shared" si="9"/>
        <v>0</v>
      </c>
      <c r="N42" s="8">
        <f t="shared" si="9"/>
        <v>0</v>
      </c>
      <c r="O42" s="8">
        <f t="shared" si="9"/>
        <v>0</v>
      </c>
      <c r="P42" s="15">
        <f t="shared" si="9"/>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10">C42-C43</f>
        <v>0</v>
      </c>
      <c r="D44" s="4">
        <f t="shared" si="10"/>
        <v>0</v>
      </c>
      <c r="E44" s="4">
        <f t="shared" si="10"/>
        <v>0</v>
      </c>
      <c r="F44" s="4">
        <f t="shared" si="10"/>
        <v>0</v>
      </c>
      <c r="G44" s="4">
        <f t="shared" si="10"/>
        <v>0</v>
      </c>
      <c r="H44" s="4">
        <f t="shared" si="10"/>
        <v>0</v>
      </c>
      <c r="I44" s="4">
        <f t="shared" si="10"/>
        <v>0</v>
      </c>
      <c r="J44" s="4">
        <f t="shared" si="10"/>
        <v>0</v>
      </c>
      <c r="K44" s="4">
        <f t="shared" si="10"/>
        <v>0</v>
      </c>
      <c r="L44" s="4">
        <f t="shared" si="10"/>
        <v>0</v>
      </c>
      <c r="M44" s="4">
        <f t="shared" si="10"/>
        <v>0</v>
      </c>
      <c r="N44" s="4">
        <f t="shared" si="10"/>
        <v>0</v>
      </c>
      <c r="O44" s="4">
        <f t="shared" si="10"/>
        <v>0</v>
      </c>
      <c r="P44" s="12">
        <f t="shared" si="10"/>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2" t="s">
        <v>50</v>
      </c>
      <c r="C46" s="4"/>
      <c r="D46" s="4"/>
      <c r="E46" s="4"/>
      <c r="F46" s="4"/>
      <c r="G46" s="4"/>
      <c r="H46" s="4"/>
      <c r="I46" s="4"/>
      <c r="J46" s="4"/>
      <c r="K46" s="4"/>
      <c r="L46" s="4"/>
      <c r="M46" s="4"/>
      <c r="N46" s="4"/>
      <c r="O46" s="4"/>
      <c r="P46" s="33">
        <v>0</v>
      </c>
      <c r="Q46"/>
      <c r="R46"/>
    </row>
    <row r="47" spans="1:18" x14ac:dyDescent="0.3">
      <c r="B47" s="2" t="s">
        <v>12</v>
      </c>
      <c r="C47" s="4"/>
      <c r="D47" s="4"/>
      <c r="E47" s="4"/>
      <c r="F47" s="4"/>
      <c r="G47" s="4"/>
      <c r="H47" s="4"/>
      <c r="I47" s="4"/>
      <c r="J47" s="4"/>
      <c r="K47" s="4"/>
      <c r="L47" s="4"/>
      <c r="M47" s="4"/>
      <c r="N47" s="4"/>
      <c r="O47" s="4"/>
      <c r="P47" s="14">
        <f ca="1">IFERROR(P46/P15,0)</f>
        <v>0</v>
      </c>
      <c r="Q47"/>
      <c r="R47"/>
    </row>
    <row r="48" spans="1:18" ht="14.5" x14ac:dyDescent="0.35">
      <c r="B48" s="11"/>
      <c r="C48" s="4"/>
      <c r="D48" s="4"/>
      <c r="E48" s="4"/>
      <c r="F48" s="4"/>
      <c r="G48" s="4"/>
      <c r="H48" s="4"/>
      <c r="I48" s="4"/>
      <c r="J48" s="4"/>
      <c r="K48" s="4"/>
      <c r="L48" s="4"/>
      <c r="M48" s="4"/>
      <c r="N48" s="4"/>
      <c r="O48" s="4"/>
      <c r="P48" s="14"/>
      <c r="Q48"/>
      <c r="R48"/>
    </row>
    <row r="49" spans="1:256" ht="16.5" x14ac:dyDescent="0.3">
      <c r="B49" s="2" t="s">
        <v>49</v>
      </c>
      <c r="C49" s="4"/>
      <c r="D49" s="4"/>
      <c r="E49" s="4"/>
      <c r="F49" s="4"/>
      <c r="G49" s="4"/>
      <c r="H49" s="4"/>
      <c r="I49" s="4"/>
      <c r="J49" s="4"/>
      <c r="K49" s="4"/>
      <c r="L49" s="4"/>
      <c r="M49" s="4"/>
      <c r="N49" s="4"/>
      <c r="O49" s="4"/>
      <c r="P49" s="33">
        <v>0</v>
      </c>
      <c r="Q49"/>
      <c r="R49"/>
    </row>
    <row r="50" spans="1:256" x14ac:dyDescent="0.3">
      <c r="B50" s="2" t="s">
        <v>22</v>
      </c>
      <c r="C50" s="4"/>
      <c r="D50" s="4"/>
      <c r="E50" s="4"/>
      <c r="F50" s="4"/>
      <c r="G50" s="4"/>
      <c r="H50" s="4"/>
      <c r="I50" s="4"/>
      <c r="J50" s="4"/>
      <c r="K50" s="4"/>
      <c r="L50" s="4"/>
      <c r="M50" s="4"/>
      <c r="N50" s="4"/>
      <c r="O50" s="4"/>
      <c r="P50" s="14">
        <f ca="1">IFERROR(P49/P15,0)</f>
        <v>0</v>
      </c>
      <c r="Q50"/>
      <c r="R50"/>
    </row>
    <row r="51" spans="1:256" x14ac:dyDescent="0.3">
      <c r="B51" s="2"/>
      <c r="C51" s="4"/>
      <c r="D51" s="4"/>
      <c r="E51" s="4"/>
      <c r="F51" s="4"/>
      <c r="G51" s="4"/>
      <c r="H51" s="4"/>
      <c r="I51" s="4"/>
      <c r="J51" s="4"/>
      <c r="K51" s="4"/>
      <c r="L51" s="4"/>
      <c r="M51" s="4"/>
      <c r="N51" s="4"/>
      <c r="O51" s="4"/>
      <c r="P51" s="14"/>
      <c r="Q51"/>
      <c r="R51"/>
    </row>
    <row r="52" spans="1:256" ht="14.5" thickBot="1" x14ac:dyDescent="0.35">
      <c r="B52" s="6"/>
      <c r="C52" s="10"/>
      <c r="D52" s="10"/>
      <c r="E52" s="10"/>
      <c r="F52" s="10"/>
      <c r="G52" s="10"/>
      <c r="H52" s="10"/>
      <c r="I52" s="10"/>
      <c r="J52" s="10"/>
      <c r="K52" s="10"/>
      <c r="L52" s="10"/>
      <c r="M52" s="10"/>
      <c r="N52" s="10"/>
      <c r="O52" s="10"/>
      <c r="P52" s="17"/>
      <c r="Q52"/>
      <c r="R52"/>
    </row>
    <row r="53" spans="1:256" customFormat="1" ht="14.25" customHeight="1" x14ac:dyDescent="0.3">
      <c r="B53" s="34" t="s">
        <v>26</v>
      </c>
      <c r="C53" s="4"/>
      <c r="D53" s="4"/>
      <c r="E53" s="4"/>
      <c r="F53" s="4"/>
      <c r="G53" s="4"/>
      <c r="H53" s="4"/>
      <c r="I53" s="4"/>
      <c r="J53" s="4"/>
      <c r="K53" s="4"/>
      <c r="L53" s="4"/>
    </row>
    <row r="54" spans="1:256" s="47" customFormat="1" ht="66.5" customHeight="1" x14ac:dyDescent="0.35">
      <c r="A54" s="48"/>
      <c r="B54" s="87" t="s">
        <v>64</v>
      </c>
      <c r="C54" s="87"/>
      <c r="D54" s="87"/>
      <c r="E54" s="87"/>
      <c r="F54" s="87"/>
      <c r="G54" s="87"/>
      <c r="H54" s="87"/>
      <c r="I54" s="87"/>
      <c r="J54" s="87"/>
      <c r="K54" s="87"/>
      <c r="L54" s="87"/>
      <c r="M54" s="87"/>
      <c r="N54" s="87"/>
      <c r="O54" s="87"/>
      <c r="P54" s="87"/>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ht="22.5" customHeight="1" x14ac:dyDescent="0.3">
      <c r="B55" s="88" t="s">
        <v>44</v>
      </c>
      <c r="C55" s="88"/>
      <c r="D55" s="88"/>
      <c r="E55" s="88"/>
      <c r="F55" s="88"/>
      <c r="G55" s="88"/>
      <c r="H55" s="88"/>
      <c r="I55" s="88"/>
      <c r="J55" s="88"/>
      <c r="K55" s="88"/>
      <c r="L55" s="88"/>
      <c r="M55" s="88"/>
      <c r="N55" s="88"/>
      <c r="O55" s="88"/>
      <c r="P55" s="88"/>
    </row>
    <row r="56" spans="1:256" x14ac:dyDescent="0.3">
      <c r="B56" s="63" t="s">
        <v>40</v>
      </c>
      <c r="C56" s="63"/>
      <c r="D56" s="63"/>
      <c r="E56" s="63"/>
      <c r="F56" s="63"/>
      <c r="G56" s="63"/>
      <c r="H56" s="63"/>
      <c r="I56" s="63"/>
      <c r="J56" s="63"/>
      <c r="K56" s="63"/>
      <c r="L56" s="63"/>
      <c r="M56" s="63"/>
      <c r="N56" s="63"/>
      <c r="O56" s="63"/>
      <c r="P56" s="63"/>
    </row>
    <row r="57" spans="1:256" customFormat="1" x14ac:dyDescent="0.3">
      <c r="B57" s="24"/>
      <c r="C57" s="24"/>
      <c r="D57" s="24"/>
      <c r="E57" s="24"/>
      <c r="F57" s="24"/>
      <c r="G57" s="24"/>
      <c r="H57" s="24"/>
      <c r="I57" s="24"/>
      <c r="J57" s="24"/>
      <c r="K57" s="24"/>
      <c r="L57" s="24"/>
    </row>
  </sheetData>
  <sheetProtection sheet="1"/>
  <protectedRanges>
    <protectedRange sqref="B6 L2 C20:O22 C25:O25 C29:O39 C43:O43 P46 P49" name="Range1"/>
  </protectedRanges>
  <mergeCells count="4">
    <mergeCell ref="L2:P2"/>
    <mergeCell ref="B10:P10"/>
    <mergeCell ref="B54:P54"/>
    <mergeCell ref="B55:P55"/>
  </mergeCells>
  <pageMargins left="0.25" right="0.21" top="0.42" bottom="0.39" header="0.23" footer="0.17"/>
  <pageSetup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20FF0-BDA5-4971-9F9F-8F02645128A3}">
  <sheetPr>
    <pageSetUpPr fitToPage="1"/>
  </sheetPr>
  <dimension ref="A1:IV58"/>
  <sheetViews>
    <sheetView showGridLines="0" topLeftCell="A23" zoomScale="60" zoomScaleNormal="60" zoomScalePageLayoutView="85" workbookViewId="0">
      <selection activeCell="G32" sqref="G32"/>
    </sheetView>
  </sheetViews>
  <sheetFormatPr defaultColWidth="9" defaultRowHeight="14" x14ac:dyDescent="0.3"/>
  <cols>
    <col min="2" max="2" width="38.1640625" style="24" customWidth="1"/>
    <col min="3" max="15" width="13.08203125" style="24" customWidth="1"/>
    <col min="16" max="16" width="12.08203125" style="24" bestFit="1" customWidth="1"/>
    <col min="17" max="16384" width="9" style="24"/>
  </cols>
  <sheetData>
    <row r="1" spans="2:18" x14ac:dyDescent="0.3">
      <c r="B1"/>
      <c r="C1"/>
      <c r="D1"/>
      <c r="E1"/>
      <c r="F1"/>
      <c r="G1"/>
      <c r="H1"/>
      <c r="I1"/>
      <c r="J1"/>
      <c r="K1"/>
      <c r="L1"/>
      <c r="M1"/>
      <c r="N1"/>
      <c r="O1"/>
      <c r="P1"/>
      <c r="Q1"/>
      <c r="R1"/>
    </row>
    <row r="2" spans="2:18" x14ac:dyDescent="0.3">
      <c r="B2" s="9" t="s">
        <v>53</v>
      </c>
      <c r="C2" s="23"/>
      <c r="D2" s="23"/>
      <c r="E2" s="23"/>
      <c r="F2" s="23"/>
      <c r="G2" s="23"/>
      <c r="H2"/>
      <c r="I2"/>
      <c r="J2"/>
      <c r="K2" s="9" t="s">
        <v>46</v>
      </c>
      <c r="L2" s="89" t="s">
        <v>47</v>
      </c>
      <c r="M2" s="89"/>
      <c r="N2" s="89"/>
      <c r="O2" s="89"/>
      <c r="P2" s="89"/>
      <c r="Q2"/>
      <c r="R2"/>
    </row>
    <row r="3" spans="2:18" x14ac:dyDescent="0.3">
      <c r="B3" s="9" t="s">
        <v>43</v>
      </c>
      <c r="C3"/>
      <c r="D3"/>
      <c r="E3"/>
      <c r="F3"/>
      <c r="G3"/>
      <c r="H3"/>
      <c r="I3"/>
      <c r="J3"/>
      <c r="K3"/>
      <c r="L3"/>
      <c r="M3"/>
      <c r="N3"/>
      <c r="O3"/>
      <c r="P3"/>
      <c r="Q3"/>
      <c r="R3"/>
    </row>
    <row r="4" spans="2:18" x14ac:dyDescent="0.3">
      <c r="B4" s="9" t="s">
        <v>80</v>
      </c>
      <c r="C4"/>
      <c r="D4"/>
      <c r="E4"/>
      <c r="F4"/>
      <c r="G4"/>
      <c r="H4"/>
      <c r="I4"/>
      <c r="J4"/>
      <c r="K4"/>
      <c r="L4"/>
      <c r="P4"/>
      <c r="Q4"/>
      <c r="R4"/>
    </row>
    <row r="5" spans="2:18" x14ac:dyDescent="0.3">
      <c r="B5" s="9" t="s">
        <v>23</v>
      </c>
      <c r="C5"/>
      <c r="D5"/>
      <c r="E5"/>
      <c r="F5" s="51"/>
      <c r="G5"/>
      <c r="H5"/>
      <c r="I5"/>
      <c r="J5"/>
      <c r="K5"/>
      <c r="L5"/>
      <c r="M5"/>
      <c r="N5"/>
      <c r="O5"/>
      <c r="P5"/>
      <c r="Q5"/>
      <c r="R5"/>
    </row>
    <row r="6" spans="2:18" ht="15" customHeight="1" x14ac:dyDescent="0.3">
      <c r="B6" s="25" t="s">
        <v>24</v>
      </c>
      <c r="C6"/>
      <c r="D6"/>
      <c r="E6"/>
      <c r="F6"/>
      <c r="G6"/>
      <c r="H6"/>
      <c r="I6"/>
      <c r="J6"/>
      <c r="K6"/>
      <c r="L6"/>
      <c r="M6"/>
      <c r="N6"/>
      <c r="O6"/>
      <c r="P6"/>
      <c r="Q6"/>
      <c r="R6"/>
    </row>
    <row r="7" spans="2:18" x14ac:dyDescent="0.3">
      <c r="B7"/>
      <c r="C7"/>
      <c r="D7"/>
      <c r="E7"/>
      <c r="F7"/>
      <c r="G7"/>
      <c r="H7"/>
      <c r="I7"/>
      <c r="J7"/>
      <c r="K7"/>
      <c r="L7"/>
      <c r="M7"/>
      <c r="N7"/>
      <c r="O7"/>
      <c r="P7"/>
      <c r="Q7"/>
      <c r="R7"/>
    </row>
    <row r="8" spans="2:18" x14ac:dyDescent="0.3">
      <c r="B8" s="9" t="s">
        <v>45</v>
      </c>
      <c r="E8"/>
      <c r="F8"/>
      <c r="G8"/>
      <c r="H8"/>
      <c r="I8"/>
      <c r="J8"/>
      <c r="K8"/>
      <c r="L8"/>
      <c r="M8"/>
      <c r="N8"/>
      <c r="O8"/>
      <c r="P8"/>
      <c r="Q8"/>
      <c r="R8"/>
    </row>
    <row r="9" spans="2:18" x14ac:dyDescent="0.3">
      <c r="B9" t="s">
        <v>54</v>
      </c>
      <c r="E9"/>
      <c r="F9"/>
      <c r="G9"/>
      <c r="H9"/>
      <c r="I9"/>
      <c r="J9"/>
      <c r="K9"/>
      <c r="L9"/>
      <c r="M9"/>
      <c r="N9"/>
      <c r="O9"/>
      <c r="P9"/>
      <c r="Q9"/>
      <c r="R9"/>
    </row>
    <row r="10" spans="2:18" ht="14.5" thickBot="1" x14ac:dyDescent="0.35">
      <c r="B10" s="86" t="s">
        <v>25</v>
      </c>
      <c r="C10" s="86"/>
      <c r="D10" s="86"/>
      <c r="E10" s="86"/>
      <c r="F10" s="86"/>
      <c r="G10" s="86"/>
      <c r="H10" s="86"/>
      <c r="I10" s="86"/>
      <c r="J10" s="86"/>
      <c r="K10" s="86"/>
      <c r="L10" s="86"/>
      <c r="M10" s="86"/>
      <c r="N10" s="86"/>
      <c r="O10" s="86"/>
      <c r="P10" s="86"/>
      <c r="Q10"/>
      <c r="R10"/>
    </row>
    <row r="11" spans="2:18" ht="16.5" thickBot="1" x14ac:dyDescent="0.35">
      <c r="B11" s="18"/>
      <c r="C11" s="83">
        <v>2024</v>
      </c>
      <c r="D11" s="84" t="s">
        <v>81</v>
      </c>
      <c r="E11" s="19">
        <v>2026</v>
      </c>
      <c r="F11" s="19">
        <f t="shared" ref="F11:K11" si="0">E11+1</f>
        <v>2027</v>
      </c>
      <c r="G11" s="19">
        <f t="shared" si="0"/>
        <v>2028</v>
      </c>
      <c r="H11" s="19">
        <f t="shared" si="0"/>
        <v>2029</v>
      </c>
      <c r="I11" s="19">
        <f t="shared" si="0"/>
        <v>2030</v>
      </c>
      <c r="J11" s="19">
        <f t="shared" si="0"/>
        <v>2031</v>
      </c>
      <c r="K11" s="19">
        <f t="shared" si="0"/>
        <v>2032</v>
      </c>
      <c r="L11" s="19">
        <f>K11+1</f>
        <v>2033</v>
      </c>
      <c r="M11" s="19">
        <f t="shared" ref="M11:O11" si="1">L11+1</f>
        <v>2034</v>
      </c>
      <c r="N11" s="19">
        <f t="shared" si="1"/>
        <v>2035</v>
      </c>
      <c r="O11" s="19">
        <f t="shared" si="1"/>
        <v>2036</v>
      </c>
      <c r="P11" s="20" t="s">
        <v>1</v>
      </c>
      <c r="Q11"/>
      <c r="R11"/>
    </row>
    <row r="12" spans="2:18" x14ac:dyDescent="0.3">
      <c r="B12" s="1" t="s">
        <v>8</v>
      </c>
      <c r="C12" s="3"/>
      <c r="D12" s="3"/>
      <c r="E12" s="3"/>
      <c r="F12" s="3"/>
      <c r="G12" s="3"/>
      <c r="H12" s="3"/>
      <c r="I12" s="3"/>
      <c r="J12" s="3"/>
      <c r="K12" s="3"/>
      <c r="L12" s="3"/>
      <c r="M12" s="3"/>
      <c r="N12" s="3"/>
      <c r="O12" s="3"/>
      <c r="P12" s="12"/>
      <c r="Q12"/>
      <c r="R12"/>
    </row>
    <row r="13" spans="2:18" ht="16.5" x14ac:dyDescent="0.35">
      <c r="B13" s="2" t="s">
        <v>51</v>
      </c>
      <c r="C13" s="76">
        <f>(882770.7/12)*7</f>
        <v>514949.57499999995</v>
      </c>
      <c r="D13" s="74">
        <v>899561.88</v>
      </c>
      <c r="E13" s="74">
        <v>918356.46</v>
      </c>
      <c r="F13" s="74">
        <v>939220.38</v>
      </c>
      <c r="G13" s="74">
        <v>960658.02</v>
      </c>
      <c r="H13" s="74">
        <v>981502.2</v>
      </c>
      <c r="I13" s="74">
        <v>1001634.48</v>
      </c>
      <c r="J13" s="74">
        <v>1021480.74</v>
      </c>
      <c r="K13" s="74">
        <v>1041464.34</v>
      </c>
      <c r="L13" s="74">
        <v>1061227.44</v>
      </c>
      <c r="M13" s="74">
        <v>1081701.5999999999</v>
      </c>
      <c r="N13" s="74">
        <v>1102630.6199999999</v>
      </c>
      <c r="O13" s="74">
        <f>(1123180.8/12)*5</f>
        <v>467992.00000000006</v>
      </c>
      <c r="P13" s="22">
        <f>SUM(C13:O13)</f>
        <v>11992379.734999998</v>
      </c>
      <c r="Q13"/>
      <c r="R13"/>
    </row>
    <row r="14" spans="2:18" x14ac:dyDescent="0.3">
      <c r="B14" s="2" t="s">
        <v>0</v>
      </c>
      <c r="C14" s="26">
        <f t="shared" ref="C14:P14" si="2">IFERROR(C23/C13,0)</f>
        <v>0</v>
      </c>
      <c r="D14" s="26">
        <f t="shared" si="2"/>
        <v>0</v>
      </c>
      <c r="E14" s="26">
        <f t="shared" si="2"/>
        <v>0</v>
      </c>
      <c r="F14" s="26">
        <f t="shared" si="2"/>
        <v>0</v>
      </c>
      <c r="G14" s="26">
        <f t="shared" si="2"/>
        <v>0</v>
      </c>
      <c r="H14" s="26">
        <f t="shared" si="2"/>
        <v>0</v>
      </c>
      <c r="I14" s="26">
        <f t="shared" si="2"/>
        <v>0</v>
      </c>
      <c r="J14" s="26">
        <f t="shared" si="2"/>
        <v>0</v>
      </c>
      <c r="K14" s="26">
        <f t="shared" si="2"/>
        <v>0</v>
      </c>
      <c r="L14" s="26">
        <f t="shared" si="2"/>
        <v>0</v>
      </c>
      <c r="M14" s="26">
        <f t="shared" si="2"/>
        <v>0</v>
      </c>
      <c r="N14" s="26">
        <f t="shared" si="2"/>
        <v>0</v>
      </c>
      <c r="O14" s="26">
        <f t="shared" si="2"/>
        <v>0</v>
      </c>
      <c r="P14" s="27">
        <f t="shared" si="2"/>
        <v>0</v>
      </c>
      <c r="Q14"/>
      <c r="R14"/>
    </row>
    <row r="15" spans="2:18" x14ac:dyDescent="0.3">
      <c r="B15" s="2" t="s">
        <v>2</v>
      </c>
      <c r="C15" s="28">
        <v>2200</v>
      </c>
      <c r="D15" s="28">
        <f t="shared" ref="D15:O15" si="3">C15</f>
        <v>2200</v>
      </c>
      <c r="E15" s="28">
        <f t="shared" si="3"/>
        <v>2200</v>
      </c>
      <c r="F15" s="28">
        <f t="shared" si="3"/>
        <v>2200</v>
      </c>
      <c r="G15" s="28">
        <f t="shared" si="3"/>
        <v>2200</v>
      </c>
      <c r="H15" s="28">
        <f t="shared" si="3"/>
        <v>2200</v>
      </c>
      <c r="I15" s="28">
        <f t="shared" si="3"/>
        <v>2200</v>
      </c>
      <c r="J15" s="28">
        <f t="shared" si="3"/>
        <v>2200</v>
      </c>
      <c r="K15" s="28">
        <f t="shared" si="3"/>
        <v>2200</v>
      </c>
      <c r="L15" s="28">
        <f t="shared" si="3"/>
        <v>2200</v>
      </c>
      <c r="M15" s="28">
        <f t="shared" si="3"/>
        <v>2200</v>
      </c>
      <c r="N15" s="28">
        <f t="shared" si="3"/>
        <v>2200</v>
      </c>
      <c r="O15" s="28">
        <f t="shared" si="3"/>
        <v>2200</v>
      </c>
      <c r="P15" s="29">
        <f ca="1">IF(MIN(C15:P15)&lt;&gt;MAX(C15:P15),"Please verify inconsistency of Sq. Ft. numbers in pro forma",AVERAGE(C15:P15))</f>
        <v>0</v>
      </c>
      <c r="Q15"/>
      <c r="R15"/>
    </row>
    <row r="16" spans="2:18" x14ac:dyDescent="0.3">
      <c r="B16" s="2" t="s">
        <v>13</v>
      </c>
      <c r="C16" s="4">
        <f t="shared" ref="C16:O16" si="4">IFERROR(C23/C15,0)</f>
        <v>0</v>
      </c>
      <c r="D16" s="4">
        <f t="shared" si="4"/>
        <v>0</v>
      </c>
      <c r="E16" s="4">
        <f t="shared" si="4"/>
        <v>0</v>
      </c>
      <c r="F16" s="4">
        <f t="shared" si="4"/>
        <v>0</v>
      </c>
      <c r="G16" s="4">
        <f t="shared" si="4"/>
        <v>0</v>
      </c>
      <c r="H16" s="4">
        <f t="shared" si="4"/>
        <v>0</v>
      </c>
      <c r="I16" s="4">
        <f t="shared" si="4"/>
        <v>0</v>
      </c>
      <c r="J16" s="4">
        <f t="shared" si="4"/>
        <v>0</v>
      </c>
      <c r="K16" s="4">
        <f t="shared" si="4"/>
        <v>0</v>
      </c>
      <c r="L16" s="4">
        <f t="shared" si="4"/>
        <v>0</v>
      </c>
      <c r="M16" s="4">
        <f t="shared" si="4"/>
        <v>0</v>
      </c>
      <c r="N16" s="4">
        <f t="shared" si="4"/>
        <v>0</v>
      </c>
      <c r="O16" s="4">
        <f t="shared" si="4"/>
        <v>0</v>
      </c>
      <c r="P16" s="38">
        <f ca="1">IFERROR(P23/P15/10,0)</f>
        <v>0</v>
      </c>
      <c r="Q16"/>
      <c r="R16"/>
    </row>
    <row r="17" spans="1:18" x14ac:dyDescent="0.3">
      <c r="B17" s="2"/>
      <c r="C17" s="4"/>
      <c r="D17" s="4"/>
      <c r="E17" s="4"/>
      <c r="F17" s="4"/>
      <c r="G17" s="4"/>
      <c r="H17" s="4"/>
      <c r="I17" s="4"/>
      <c r="J17" s="4"/>
      <c r="K17" s="4"/>
      <c r="L17" s="4"/>
      <c r="M17" s="4"/>
      <c r="N17" s="4"/>
      <c r="O17" s="4"/>
      <c r="P17" s="12"/>
      <c r="Q17"/>
      <c r="R17"/>
    </row>
    <row r="18" spans="1:18" s="35" customFormat="1" x14ac:dyDescent="0.3">
      <c r="A18" s="9"/>
      <c r="B18" s="1" t="s">
        <v>7</v>
      </c>
      <c r="C18" s="4"/>
      <c r="D18" s="4"/>
      <c r="E18" s="4"/>
      <c r="F18" s="4"/>
      <c r="G18" s="4"/>
      <c r="H18" s="4"/>
      <c r="I18" s="4"/>
      <c r="J18" s="4"/>
      <c r="K18" s="4"/>
      <c r="L18" s="4"/>
      <c r="M18" s="4"/>
      <c r="N18" s="4"/>
      <c r="O18" s="4"/>
      <c r="P18" s="12"/>
      <c r="Q18" s="9"/>
      <c r="R18" s="9"/>
    </row>
    <row r="19" spans="1:18" s="35" customFormat="1" x14ac:dyDescent="0.3">
      <c r="A19" s="9"/>
      <c r="B19" s="1" t="s">
        <v>35</v>
      </c>
      <c r="C19" s="4"/>
      <c r="D19" s="4"/>
      <c r="E19" s="4"/>
      <c r="F19" s="4"/>
      <c r="G19" s="4"/>
      <c r="H19" s="4"/>
      <c r="I19" s="4"/>
      <c r="J19" s="4"/>
      <c r="K19" s="4"/>
      <c r="L19" s="4"/>
      <c r="M19" s="4"/>
      <c r="N19" s="4"/>
      <c r="O19" s="4"/>
      <c r="P19" s="12"/>
      <c r="Q19" s="9"/>
      <c r="R19" s="9"/>
    </row>
    <row r="20" spans="1:18" s="35" customFormat="1" x14ac:dyDescent="0.3">
      <c r="A20" s="9"/>
      <c r="B20" s="52" t="s">
        <v>52</v>
      </c>
      <c r="C20" s="30">
        <v>0</v>
      </c>
      <c r="D20" s="30">
        <v>0</v>
      </c>
      <c r="E20" s="30">
        <v>0</v>
      </c>
      <c r="F20" s="30">
        <v>0</v>
      </c>
      <c r="G20" s="30">
        <v>0</v>
      </c>
      <c r="H20" s="30">
        <v>0</v>
      </c>
      <c r="I20" s="30">
        <v>0</v>
      </c>
      <c r="J20" s="30">
        <v>0</v>
      </c>
      <c r="K20" s="30">
        <v>0</v>
      </c>
      <c r="L20" s="30">
        <v>0</v>
      </c>
      <c r="M20" s="30">
        <v>0</v>
      </c>
      <c r="N20" s="30">
        <v>0</v>
      </c>
      <c r="O20" s="30">
        <v>0</v>
      </c>
      <c r="P20" s="12">
        <f>SUM(C20:O20)</f>
        <v>0</v>
      </c>
      <c r="Q20" s="9"/>
      <c r="R20" s="9"/>
    </row>
    <row r="21" spans="1:18" s="35" customFormat="1" x14ac:dyDescent="0.3">
      <c r="A21" s="9"/>
      <c r="B21" s="52" t="s">
        <v>38</v>
      </c>
      <c r="C21" s="30">
        <v>0</v>
      </c>
      <c r="D21" s="30">
        <v>0</v>
      </c>
      <c r="E21" s="30">
        <v>0</v>
      </c>
      <c r="F21" s="30">
        <v>0</v>
      </c>
      <c r="G21" s="30">
        <v>0</v>
      </c>
      <c r="H21" s="30">
        <v>0</v>
      </c>
      <c r="I21" s="30">
        <v>0</v>
      </c>
      <c r="J21" s="30">
        <v>0</v>
      </c>
      <c r="K21" s="30">
        <v>0</v>
      </c>
      <c r="L21" s="30">
        <v>0</v>
      </c>
      <c r="M21" s="30">
        <v>0</v>
      </c>
      <c r="N21" s="30">
        <v>0</v>
      </c>
      <c r="O21" s="30">
        <v>0</v>
      </c>
      <c r="P21" s="12">
        <f>SUM(C21:O21)</f>
        <v>0</v>
      </c>
      <c r="Q21" s="9"/>
      <c r="R21" s="9"/>
    </row>
    <row r="22" spans="1:18" s="35" customFormat="1" x14ac:dyDescent="0.3">
      <c r="A22" s="9"/>
      <c r="B22" s="52" t="s">
        <v>69</v>
      </c>
      <c r="C22" s="31">
        <v>0</v>
      </c>
      <c r="D22" s="31">
        <v>0</v>
      </c>
      <c r="E22" s="31">
        <v>0</v>
      </c>
      <c r="F22" s="31">
        <v>0</v>
      </c>
      <c r="G22" s="31">
        <v>0</v>
      </c>
      <c r="H22" s="31">
        <v>0</v>
      </c>
      <c r="I22" s="31">
        <v>0</v>
      </c>
      <c r="J22" s="31">
        <v>0</v>
      </c>
      <c r="K22" s="31">
        <v>0</v>
      </c>
      <c r="L22" s="31">
        <v>0</v>
      </c>
      <c r="M22" s="31">
        <v>0</v>
      </c>
      <c r="N22" s="31">
        <v>0</v>
      </c>
      <c r="O22" s="31">
        <v>0</v>
      </c>
      <c r="P22" s="12">
        <f>SUM(C22:O22)</f>
        <v>0</v>
      </c>
      <c r="Q22" s="9"/>
      <c r="R22" s="9"/>
    </row>
    <row r="23" spans="1:18" x14ac:dyDescent="0.3">
      <c r="B23" s="1" t="s">
        <v>39</v>
      </c>
      <c r="C23" s="53">
        <f t="shared" ref="C23:P23" si="5">SUM(C20:C22)</f>
        <v>0</v>
      </c>
      <c r="D23" s="53">
        <f t="shared" si="5"/>
        <v>0</v>
      </c>
      <c r="E23" s="53">
        <f t="shared" si="5"/>
        <v>0</v>
      </c>
      <c r="F23" s="53">
        <f t="shared" si="5"/>
        <v>0</v>
      </c>
      <c r="G23" s="53">
        <f t="shared" si="5"/>
        <v>0</v>
      </c>
      <c r="H23" s="53">
        <f t="shared" si="5"/>
        <v>0</v>
      </c>
      <c r="I23" s="53">
        <f t="shared" si="5"/>
        <v>0</v>
      </c>
      <c r="J23" s="53">
        <f t="shared" si="5"/>
        <v>0</v>
      </c>
      <c r="K23" s="53">
        <f t="shared" si="5"/>
        <v>0</v>
      </c>
      <c r="L23" s="53">
        <f t="shared" si="5"/>
        <v>0</v>
      </c>
      <c r="M23" s="53">
        <f t="shared" si="5"/>
        <v>0</v>
      </c>
      <c r="N23" s="53">
        <f t="shared" si="5"/>
        <v>0</v>
      </c>
      <c r="O23" s="53">
        <f t="shared" si="5"/>
        <v>0</v>
      </c>
      <c r="P23" s="54">
        <f t="shared" si="5"/>
        <v>0</v>
      </c>
      <c r="Q23"/>
      <c r="R23"/>
    </row>
    <row r="24" spans="1:18" x14ac:dyDescent="0.3">
      <c r="B24" s="2"/>
      <c r="C24" s="4"/>
      <c r="D24" s="4"/>
      <c r="E24" s="4"/>
      <c r="F24" s="4"/>
      <c r="G24" s="4"/>
      <c r="H24" s="4"/>
      <c r="I24" s="4"/>
      <c r="J24" s="4"/>
      <c r="K24" s="4"/>
      <c r="L24" s="4"/>
      <c r="M24" s="4"/>
      <c r="N24" s="4"/>
      <c r="O24" s="4"/>
      <c r="P24" s="12"/>
      <c r="Q24"/>
      <c r="R24"/>
    </row>
    <row r="25" spans="1:18" x14ac:dyDescent="0.3">
      <c r="B25" s="2" t="s">
        <v>3</v>
      </c>
      <c r="C25" s="31">
        <v>0</v>
      </c>
      <c r="D25" s="31">
        <v>0</v>
      </c>
      <c r="E25" s="31">
        <v>0</v>
      </c>
      <c r="F25" s="31">
        <v>0</v>
      </c>
      <c r="G25" s="31">
        <v>0</v>
      </c>
      <c r="H25" s="31">
        <v>0</v>
      </c>
      <c r="I25" s="31">
        <v>0</v>
      </c>
      <c r="J25" s="31">
        <v>0</v>
      </c>
      <c r="K25" s="31">
        <v>0</v>
      </c>
      <c r="L25" s="31">
        <v>0</v>
      </c>
      <c r="M25" s="31">
        <v>0</v>
      </c>
      <c r="N25" s="31">
        <v>0</v>
      </c>
      <c r="O25" s="31">
        <v>0</v>
      </c>
      <c r="P25" s="13">
        <f>SUM(C25:O25)</f>
        <v>0</v>
      </c>
      <c r="Q25"/>
      <c r="R25"/>
    </row>
    <row r="26" spans="1:18" x14ac:dyDescent="0.3">
      <c r="B26" s="2" t="s">
        <v>5</v>
      </c>
      <c r="C26" s="4">
        <f t="shared" ref="C26:O26" si="6">C23-C25</f>
        <v>0</v>
      </c>
      <c r="D26" s="4">
        <f t="shared" si="6"/>
        <v>0</v>
      </c>
      <c r="E26" s="4">
        <f t="shared" si="6"/>
        <v>0</v>
      </c>
      <c r="F26" s="4">
        <f t="shared" si="6"/>
        <v>0</v>
      </c>
      <c r="G26" s="4">
        <f t="shared" si="6"/>
        <v>0</v>
      </c>
      <c r="H26" s="4">
        <f t="shared" si="6"/>
        <v>0</v>
      </c>
      <c r="I26" s="4">
        <f t="shared" si="6"/>
        <v>0</v>
      </c>
      <c r="J26" s="4">
        <f t="shared" si="6"/>
        <v>0</v>
      </c>
      <c r="K26" s="4">
        <f t="shared" si="6"/>
        <v>0</v>
      </c>
      <c r="L26" s="4">
        <f t="shared" si="6"/>
        <v>0</v>
      </c>
      <c r="M26" s="4">
        <f t="shared" si="6"/>
        <v>0</v>
      </c>
      <c r="N26" s="4">
        <f t="shared" si="6"/>
        <v>0</v>
      </c>
      <c r="O26" s="4">
        <f t="shared" si="6"/>
        <v>0</v>
      </c>
      <c r="P26" s="12">
        <f>P23-P25</f>
        <v>0</v>
      </c>
      <c r="Q26"/>
      <c r="R26"/>
    </row>
    <row r="27" spans="1:18" x14ac:dyDescent="0.3">
      <c r="B27" s="2"/>
      <c r="C27" s="4"/>
      <c r="D27" s="4"/>
      <c r="E27" s="4"/>
      <c r="F27" s="4"/>
      <c r="G27" s="4"/>
      <c r="H27" s="4"/>
      <c r="I27" s="4"/>
      <c r="J27" s="4"/>
      <c r="K27" s="4"/>
      <c r="L27" s="4"/>
      <c r="M27" s="4"/>
      <c r="N27" s="4"/>
      <c r="O27" s="4"/>
      <c r="P27" s="12"/>
      <c r="Q27"/>
      <c r="R27"/>
    </row>
    <row r="28" spans="1:18" x14ac:dyDescent="0.3">
      <c r="B28" s="7" t="s">
        <v>6</v>
      </c>
      <c r="C28" s="4"/>
      <c r="D28" s="4"/>
      <c r="E28" s="4"/>
      <c r="F28" s="4"/>
      <c r="G28" s="4"/>
      <c r="H28" s="4"/>
      <c r="I28" s="4"/>
      <c r="J28" s="4"/>
      <c r="K28" s="4"/>
      <c r="L28" s="4"/>
      <c r="M28" s="4"/>
      <c r="N28" s="4"/>
      <c r="O28" s="4"/>
      <c r="P28" s="12"/>
      <c r="Q28"/>
      <c r="R28"/>
    </row>
    <row r="29" spans="1:18" x14ac:dyDescent="0.3">
      <c r="B29" s="2" t="s">
        <v>14</v>
      </c>
      <c r="C29" s="30">
        <v>0</v>
      </c>
      <c r="D29" s="30">
        <v>0</v>
      </c>
      <c r="E29" s="30">
        <v>0</v>
      </c>
      <c r="F29" s="30">
        <v>0</v>
      </c>
      <c r="G29" s="30">
        <v>0</v>
      </c>
      <c r="H29" s="30">
        <v>0</v>
      </c>
      <c r="I29" s="30">
        <v>0</v>
      </c>
      <c r="J29" s="30">
        <v>0</v>
      </c>
      <c r="K29" s="30">
        <v>0</v>
      </c>
      <c r="L29" s="30">
        <v>0</v>
      </c>
      <c r="M29" s="30">
        <v>0</v>
      </c>
      <c r="N29" s="30">
        <v>0</v>
      </c>
      <c r="O29" s="30">
        <v>0</v>
      </c>
      <c r="P29" s="12">
        <f t="shared" ref="P29:P39" si="7">SUM(C29:O29)</f>
        <v>0</v>
      </c>
      <c r="Q29"/>
      <c r="R29"/>
    </row>
    <row r="30" spans="1:18" x14ac:dyDescent="0.3">
      <c r="B30" s="2" t="s">
        <v>15</v>
      </c>
      <c r="C30" s="30">
        <v>0</v>
      </c>
      <c r="D30" s="30">
        <v>0</v>
      </c>
      <c r="E30" s="30">
        <v>0</v>
      </c>
      <c r="F30" s="30">
        <v>0</v>
      </c>
      <c r="G30" s="30">
        <v>0</v>
      </c>
      <c r="H30" s="30">
        <v>0</v>
      </c>
      <c r="I30" s="30">
        <v>0</v>
      </c>
      <c r="J30" s="30">
        <v>0</v>
      </c>
      <c r="K30" s="30">
        <v>0</v>
      </c>
      <c r="L30" s="30">
        <v>0</v>
      </c>
      <c r="M30" s="30">
        <v>0</v>
      </c>
      <c r="N30" s="30">
        <v>0</v>
      </c>
      <c r="O30" s="30">
        <v>0</v>
      </c>
      <c r="P30" s="12">
        <f t="shared" si="7"/>
        <v>0</v>
      </c>
      <c r="Q30"/>
      <c r="R30"/>
    </row>
    <row r="31" spans="1:18" x14ac:dyDescent="0.3">
      <c r="B31" s="2" t="s">
        <v>16</v>
      </c>
      <c r="C31" s="30">
        <v>0</v>
      </c>
      <c r="D31" s="30">
        <v>0</v>
      </c>
      <c r="E31" s="30">
        <v>0</v>
      </c>
      <c r="F31" s="30">
        <v>0</v>
      </c>
      <c r="G31" s="30">
        <v>0</v>
      </c>
      <c r="H31" s="30">
        <v>0</v>
      </c>
      <c r="I31" s="30">
        <v>0</v>
      </c>
      <c r="J31" s="30">
        <v>0</v>
      </c>
      <c r="K31" s="30">
        <v>0</v>
      </c>
      <c r="L31" s="30">
        <v>0</v>
      </c>
      <c r="M31" s="30">
        <v>0</v>
      </c>
      <c r="N31" s="30">
        <v>0</v>
      </c>
      <c r="O31" s="30">
        <v>0</v>
      </c>
      <c r="P31" s="12">
        <f t="shared" si="7"/>
        <v>0</v>
      </c>
      <c r="Q31"/>
      <c r="R31"/>
    </row>
    <row r="32" spans="1:18" x14ac:dyDescent="0.3">
      <c r="B32" s="2" t="s">
        <v>21</v>
      </c>
      <c r="C32" s="30">
        <v>0</v>
      </c>
      <c r="D32" s="30">
        <v>0</v>
      </c>
      <c r="E32" s="30">
        <v>0</v>
      </c>
      <c r="F32" s="30">
        <v>0</v>
      </c>
      <c r="G32" s="30">
        <v>0</v>
      </c>
      <c r="H32" s="30">
        <v>0</v>
      </c>
      <c r="I32" s="30">
        <v>0</v>
      </c>
      <c r="J32" s="30">
        <v>0</v>
      </c>
      <c r="K32" s="30">
        <v>0</v>
      </c>
      <c r="L32" s="30">
        <v>0</v>
      </c>
      <c r="M32" s="30">
        <v>0</v>
      </c>
      <c r="N32" s="30">
        <v>0</v>
      </c>
      <c r="O32" s="30">
        <v>0</v>
      </c>
      <c r="P32" s="12">
        <f t="shared" si="7"/>
        <v>0</v>
      </c>
      <c r="Q32"/>
      <c r="R32"/>
    </row>
    <row r="33" spans="1:18" x14ac:dyDescent="0.3">
      <c r="B33" s="2" t="s">
        <v>20</v>
      </c>
      <c r="C33" s="30">
        <v>0</v>
      </c>
      <c r="D33" s="30">
        <v>0</v>
      </c>
      <c r="E33" s="30">
        <v>0</v>
      </c>
      <c r="F33" s="30">
        <v>0</v>
      </c>
      <c r="G33" s="30">
        <v>0</v>
      </c>
      <c r="H33" s="30">
        <v>0</v>
      </c>
      <c r="I33" s="30">
        <v>0</v>
      </c>
      <c r="J33" s="30">
        <v>0</v>
      </c>
      <c r="K33" s="30">
        <v>0</v>
      </c>
      <c r="L33" s="30">
        <v>0</v>
      </c>
      <c r="M33" s="30">
        <v>0</v>
      </c>
      <c r="N33" s="30">
        <v>0</v>
      </c>
      <c r="O33" s="30">
        <v>0</v>
      </c>
      <c r="P33" s="12">
        <f t="shared" si="7"/>
        <v>0</v>
      </c>
      <c r="Q33"/>
      <c r="R33"/>
    </row>
    <row r="34" spans="1:18" x14ac:dyDescent="0.3">
      <c r="B34" s="2" t="s">
        <v>34</v>
      </c>
      <c r="C34" s="30">
        <v>0</v>
      </c>
      <c r="D34" s="30">
        <v>0</v>
      </c>
      <c r="E34" s="30">
        <v>0</v>
      </c>
      <c r="F34" s="30">
        <v>0</v>
      </c>
      <c r="G34" s="30">
        <v>0</v>
      </c>
      <c r="H34" s="30">
        <v>0</v>
      </c>
      <c r="I34" s="30">
        <v>0</v>
      </c>
      <c r="J34" s="30">
        <v>0</v>
      </c>
      <c r="K34" s="30">
        <v>0</v>
      </c>
      <c r="L34" s="30">
        <v>0</v>
      </c>
      <c r="M34" s="30">
        <v>0</v>
      </c>
      <c r="N34" s="30">
        <v>0</v>
      </c>
      <c r="O34" s="30">
        <v>0</v>
      </c>
      <c r="P34" s="12">
        <f t="shared" si="7"/>
        <v>0</v>
      </c>
      <c r="Q34"/>
      <c r="R34"/>
    </row>
    <row r="35" spans="1:18" x14ac:dyDescent="0.3">
      <c r="B35" s="2" t="s">
        <v>33</v>
      </c>
      <c r="C35" s="30">
        <v>0</v>
      </c>
      <c r="D35" s="30">
        <v>0</v>
      </c>
      <c r="E35" s="30">
        <v>0</v>
      </c>
      <c r="F35" s="30">
        <v>0</v>
      </c>
      <c r="G35" s="30">
        <v>0</v>
      </c>
      <c r="H35" s="30">
        <v>0</v>
      </c>
      <c r="I35" s="30">
        <v>0</v>
      </c>
      <c r="J35" s="30">
        <v>0</v>
      </c>
      <c r="K35" s="30">
        <v>0</v>
      </c>
      <c r="L35" s="30">
        <v>0</v>
      </c>
      <c r="M35" s="30">
        <v>0</v>
      </c>
      <c r="N35" s="30">
        <v>0</v>
      </c>
      <c r="O35" s="30">
        <v>0</v>
      </c>
      <c r="P35" s="12">
        <f t="shared" si="7"/>
        <v>0</v>
      </c>
      <c r="Q35"/>
      <c r="R35"/>
    </row>
    <row r="36" spans="1:18" x14ac:dyDescent="0.3">
      <c r="B36" s="2" t="s">
        <v>18</v>
      </c>
      <c r="C36" s="30">
        <v>0</v>
      </c>
      <c r="D36" s="30">
        <v>0</v>
      </c>
      <c r="E36" s="30">
        <v>0</v>
      </c>
      <c r="F36" s="30">
        <v>0</v>
      </c>
      <c r="G36" s="30">
        <v>0</v>
      </c>
      <c r="H36" s="30">
        <v>0</v>
      </c>
      <c r="I36" s="30">
        <v>0</v>
      </c>
      <c r="J36" s="30">
        <v>0</v>
      </c>
      <c r="K36" s="30">
        <v>0</v>
      </c>
      <c r="L36" s="30">
        <v>0</v>
      </c>
      <c r="M36" s="30">
        <v>0</v>
      </c>
      <c r="N36" s="30">
        <v>0</v>
      </c>
      <c r="O36" s="30">
        <v>0</v>
      </c>
      <c r="P36" s="12">
        <f t="shared" si="7"/>
        <v>0</v>
      </c>
      <c r="Q36"/>
      <c r="R36"/>
    </row>
    <row r="37" spans="1:18" x14ac:dyDescent="0.3">
      <c r="B37" s="2" t="s">
        <v>29</v>
      </c>
      <c r="C37" s="30">
        <v>0</v>
      </c>
      <c r="D37" s="30">
        <v>0</v>
      </c>
      <c r="E37" s="30">
        <v>0</v>
      </c>
      <c r="F37" s="30">
        <v>0</v>
      </c>
      <c r="G37" s="30">
        <v>0</v>
      </c>
      <c r="H37" s="30">
        <v>0</v>
      </c>
      <c r="I37" s="30">
        <v>0</v>
      </c>
      <c r="J37" s="30">
        <v>0</v>
      </c>
      <c r="K37" s="30">
        <v>0</v>
      </c>
      <c r="L37" s="30">
        <v>0</v>
      </c>
      <c r="M37" s="30">
        <v>0</v>
      </c>
      <c r="N37" s="30">
        <v>0</v>
      </c>
      <c r="O37" s="30">
        <v>0</v>
      </c>
      <c r="P37" s="12">
        <f t="shared" si="7"/>
        <v>0</v>
      </c>
      <c r="Q37"/>
      <c r="R37"/>
    </row>
    <row r="38" spans="1:18" x14ac:dyDescent="0.3">
      <c r="B38" s="2" t="s">
        <v>19</v>
      </c>
      <c r="C38" s="30">
        <v>0</v>
      </c>
      <c r="D38" s="30">
        <v>0</v>
      </c>
      <c r="E38" s="30">
        <v>0</v>
      </c>
      <c r="F38" s="30">
        <v>0</v>
      </c>
      <c r="G38" s="30">
        <v>0</v>
      </c>
      <c r="H38" s="30">
        <v>0</v>
      </c>
      <c r="I38" s="30">
        <v>0</v>
      </c>
      <c r="J38" s="30">
        <v>0</v>
      </c>
      <c r="K38" s="30">
        <v>0</v>
      </c>
      <c r="L38" s="30">
        <v>0</v>
      </c>
      <c r="M38" s="30">
        <v>0</v>
      </c>
      <c r="N38" s="30">
        <v>0</v>
      </c>
      <c r="O38" s="30">
        <v>0</v>
      </c>
      <c r="P38" s="12">
        <f t="shared" si="7"/>
        <v>0</v>
      </c>
      <c r="Q38"/>
      <c r="R38"/>
    </row>
    <row r="39" spans="1:18" s="35" customFormat="1" x14ac:dyDescent="0.3">
      <c r="A39" s="9"/>
      <c r="B39" s="2" t="s">
        <v>4</v>
      </c>
      <c r="C39" s="31">
        <v>0</v>
      </c>
      <c r="D39" s="31">
        <v>0</v>
      </c>
      <c r="E39" s="31">
        <v>0</v>
      </c>
      <c r="F39" s="31">
        <v>0</v>
      </c>
      <c r="G39" s="31">
        <v>0</v>
      </c>
      <c r="H39" s="31">
        <v>0</v>
      </c>
      <c r="I39" s="31">
        <v>0</v>
      </c>
      <c r="J39" s="31">
        <v>0</v>
      </c>
      <c r="K39" s="31">
        <v>0</v>
      </c>
      <c r="L39" s="31">
        <v>0</v>
      </c>
      <c r="M39" s="31">
        <v>0</v>
      </c>
      <c r="N39" s="31">
        <v>0</v>
      </c>
      <c r="O39" s="31">
        <v>0</v>
      </c>
      <c r="P39" s="12">
        <f t="shared" si="7"/>
        <v>0</v>
      </c>
      <c r="Q39" s="9"/>
      <c r="R39" s="9"/>
    </row>
    <row r="40" spans="1:18" x14ac:dyDescent="0.3">
      <c r="B40" s="1" t="s">
        <v>9</v>
      </c>
      <c r="C40" s="5">
        <f t="shared" ref="C40:P40" si="8">SUM(C29:C39)</f>
        <v>0</v>
      </c>
      <c r="D40" s="5">
        <f t="shared" si="8"/>
        <v>0</v>
      </c>
      <c r="E40" s="5">
        <f t="shared" si="8"/>
        <v>0</v>
      </c>
      <c r="F40" s="5">
        <f t="shared" si="8"/>
        <v>0</v>
      </c>
      <c r="G40" s="5">
        <f t="shared" si="8"/>
        <v>0</v>
      </c>
      <c r="H40" s="5">
        <f t="shared" si="8"/>
        <v>0</v>
      </c>
      <c r="I40" s="5">
        <f t="shared" si="8"/>
        <v>0</v>
      </c>
      <c r="J40" s="5">
        <f t="shared" si="8"/>
        <v>0</v>
      </c>
      <c r="K40" s="5">
        <f t="shared" si="8"/>
        <v>0</v>
      </c>
      <c r="L40" s="5">
        <f t="shared" si="8"/>
        <v>0</v>
      </c>
      <c r="M40" s="5">
        <f t="shared" si="8"/>
        <v>0</v>
      </c>
      <c r="N40" s="5">
        <f t="shared" si="8"/>
        <v>0</v>
      </c>
      <c r="O40" s="5">
        <f t="shared" si="8"/>
        <v>0</v>
      </c>
      <c r="P40" s="12">
        <f t="shared" si="8"/>
        <v>0</v>
      </c>
      <c r="Q40"/>
      <c r="R40"/>
    </row>
    <row r="41" spans="1:18" x14ac:dyDescent="0.3">
      <c r="B41" s="2"/>
      <c r="C41" s="5"/>
      <c r="D41" s="5"/>
      <c r="E41" s="5"/>
      <c r="F41" s="5"/>
      <c r="G41" s="5"/>
      <c r="H41" s="5"/>
      <c r="I41" s="5"/>
      <c r="J41" s="5"/>
      <c r="K41" s="5"/>
      <c r="L41" s="5"/>
      <c r="M41" s="5"/>
      <c r="N41" s="5"/>
      <c r="O41" s="5"/>
      <c r="P41" s="14"/>
      <c r="Q41"/>
      <c r="R41"/>
    </row>
    <row r="42" spans="1:18" x14ac:dyDescent="0.3">
      <c r="B42" s="2" t="s">
        <v>17</v>
      </c>
      <c r="C42" s="8">
        <f t="shared" ref="C42:P42" si="9">C26-C40</f>
        <v>0</v>
      </c>
      <c r="D42" s="8">
        <f t="shared" si="9"/>
        <v>0</v>
      </c>
      <c r="E42" s="8">
        <f t="shared" si="9"/>
        <v>0</v>
      </c>
      <c r="F42" s="8">
        <f t="shared" si="9"/>
        <v>0</v>
      </c>
      <c r="G42" s="8">
        <f t="shared" si="9"/>
        <v>0</v>
      </c>
      <c r="H42" s="8">
        <f t="shared" si="9"/>
        <v>0</v>
      </c>
      <c r="I42" s="8">
        <f t="shared" si="9"/>
        <v>0</v>
      </c>
      <c r="J42" s="8">
        <f t="shared" si="9"/>
        <v>0</v>
      </c>
      <c r="K42" s="8">
        <f t="shared" si="9"/>
        <v>0</v>
      </c>
      <c r="L42" s="8">
        <f t="shared" si="9"/>
        <v>0</v>
      </c>
      <c r="M42" s="8">
        <f t="shared" si="9"/>
        <v>0</v>
      </c>
      <c r="N42" s="8">
        <f t="shared" si="9"/>
        <v>0</v>
      </c>
      <c r="O42" s="8">
        <f t="shared" si="9"/>
        <v>0</v>
      </c>
      <c r="P42" s="15">
        <f t="shared" si="9"/>
        <v>0</v>
      </c>
      <c r="Q42"/>
      <c r="R42"/>
    </row>
    <row r="43" spans="1:18" x14ac:dyDescent="0.3">
      <c r="B43" s="2" t="s">
        <v>10</v>
      </c>
      <c r="C43" s="32">
        <v>0</v>
      </c>
      <c r="D43" s="32">
        <v>0</v>
      </c>
      <c r="E43" s="32">
        <v>0</v>
      </c>
      <c r="F43" s="32">
        <v>0</v>
      </c>
      <c r="G43" s="32">
        <v>0</v>
      </c>
      <c r="H43" s="32">
        <v>0</v>
      </c>
      <c r="I43" s="32">
        <v>0</v>
      </c>
      <c r="J43" s="32">
        <v>0</v>
      </c>
      <c r="K43" s="32">
        <v>0</v>
      </c>
      <c r="L43" s="32">
        <v>0</v>
      </c>
      <c r="M43" s="32">
        <v>0</v>
      </c>
      <c r="N43" s="32">
        <v>0</v>
      </c>
      <c r="O43" s="32">
        <v>0</v>
      </c>
      <c r="P43" s="16">
        <f>SUM(C43:O43)</f>
        <v>0</v>
      </c>
      <c r="Q43"/>
      <c r="R43"/>
    </row>
    <row r="44" spans="1:18" x14ac:dyDescent="0.3">
      <c r="B44" s="1" t="s">
        <v>11</v>
      </c>
      <c r="C44" s="4">
        <f t="shared" ref="C44:P44" si="10">C42-C43</f>
        <v>0</v>
      </c>
      <c r="D44" s="4">
        <f t="shared" si="10"/>
        <v>0</v>
      </c>
      <c r="E44" s="4">
        <f t="shared" si="10"/>
        <v>0</v>
      </c>
      <c r="F44" s="4">
        <f t="shared" si="10"/>
        <v>0</v>
      </c>
      <c r="G44" s="4">
        <f t="shared" si="10"/>
        <v>0</v>
      </c>
      <c r="H44" s="4">
        <f t="shared" si="10"/>
        <v>0</v>
      </c>
      <c r="I44" s="4">
        <f t="shared" si="10"/>
        <v>0</v>
      </c>
      <c r="J44" s="4">
        <f t="shared" si="10"/>
        <v>0</v>
      </c>
      <c r="K44" s="4">
        <f t="shared" si="10"/>
        <v>0</v>
      </c>
      <c r="L44" s="4">
        <f t="shared" si="10"/>
        <v>0</v>
      </c>
      <c r="M44" s="4">
        <f t="shared" si="10"/>
        <v>0</v>
      </c>
      <c r="N44" s="4">
        <f t="shared" si="10"/>
        <v>0</v>
      </c>
      <c r="O44" s="4">
        <f t="shared" si="10"/>
        <v>0</v>
      </c>
      <c r="P44" s="12">
        <f t="shared" si="10"/>
        <v>0</v>
      </c>
      <c r="Q44"/>
      <c r="R44"/>
    </row>
    <row r="45" spans="1:18" x14ac:dyDescent="0.3">
      <c r="B45" s="2"/>
      <c r="C45" s="4"/>
      <c r="D45" s="4"/>
      <c r="E45" s="4"/>
      <c r="F45" s="4"/>
      <c r="G45" s="4"/>
      <c r="H45" s="4"/>
      <c r="I45" s="4"/>
      <c r="J45" s="4"/>
      <c r="K45" s="4"/>
      <c r="L45" s="4"/>
      <c r="M45" s="4"/>
      <c r="N45" s="4"/>
      <c r="O45" s="4"/>
      <c r="P45" s="12"/>
      <c r="Q45" s="4"/>
      <c r="R45"/>
    </row>
    <row r="46" spans="1:18" ht="15.75" customHeight="1" x14ac:dyDescent="0.3">
      <c r="B46" s="2" t="s">
        <v>50</v>
      </c>
      <c r="C46" s="4"/>
      <c r="D46" s="4"/>
      <c r="E46" s="4"/>
      <c r="F46" s="4"/>
      <c r="G46" s="4"/>
      <c r="H46" s="4"/>
      <c r="I46" s="4"/>
      <c r="J46" s="4"/>
      <c r="K46" s="4"/>
      <c r="L46" s="4"/>
      <c r="M46" s="4"/>
      <c r="N46" s="4"/>
      <c r="O46" s="4"/>
      <c r="P46" s="33">
        <v>0</v>
      </c>
      <c r="Q46"/>
      <c r="R46"/>
    </row>
    <row r="47" spans="1:18" x14ac:dyDescent="0.3">
      <c r="B47" s="2" t="s">
        <v>12</v>
      </c>
      <c r="C47" s="4"/>
      <c r="D47" s="4"/>
      <c r="E47" s="4"/>
      <c r="F47" s="4"/>
      <c r="G47" s="4"/>
      <c r="H47" s="4"/>
      <c r="I47" s="4"/>
      <c r="J47" s="4"/>
      <c r="K47" s="4"/>
      <c r="L47" s="4"/>
      <c r="M47" s="4"/>
      <c r="N47" s="4"/>
      <c r="O47" s="4"/>
      <c r="P47" s="14">
        <f ca="1">IFERROR(P46/P15,0)</f>
        <v>0</v>
      </c>
      <c r="Q47"/>
      <c r="R47"/>
    </row>
    <row r="48" spans="1:18" ht="14.5" x14ac:dyDescent="0.35">
      <c r="B48" s="11"/>
      <c r="C48" s="4"/>
      <c r="D48" s="4"/>
      <c r="E48" s="4"/>
      <c r="F48" s="4"/>
      <c r="G48" s="4"/>
      <c r="H48" s="4"/>
      <c r="I48" s="4"/>
      <c r="J48" s="4"/>
      <c r="K48" s="4"/>
      <c r="L48" s="4"/>
      <c r="M48" s="4"/>
      <c r="N48" s="4"/>
      <c r="O48" s="4"/>
      <c r="P48" s="14"/>
      <c r="Q48"/>
      <c r="R48"/>
    </row>
    <row r="49" spans="1:256" ht="16.5" x14ac:dyDescent="0.3">
      <c r="B49" s="2" t="s">
        <v>49</v>
      </c>
      <c r="C49" s="4"/>
      <c r="D49" s="4"/>
      <c r="E49" s="4"/>
      <c r="F49" s="4"/>
      <c r="G49" s="4"/>
      <c r="H49" s="4"/>
      <c r="I49" s="4"/>
      <c r="J49" s="4"/>
      <c r="K49" s="4"/>
      <c r="L49" s="4"/>
      <c r="M49" s="4"/>
      <c r="N49" s="4"/>
      <c r="O49" s="4"/>
      <c r="P49" s="33">
        <v>0</v>
      </c>
      <c r="Q49"/>
      <c r="R49"/>
    </row>
    <row r="50" spans="1:256" x14ac:dyDescent="0.3">
      <c r="B50" s="2" t="s">
        <v>22</v>
      </c>
      <c r="C50" s="4"/>
      <c r="D50" s="4"/>
      <c r="E50" s="4"/>
      <c r="F50" s="4"/>
      <c r="G50" s="4"/>
      <c r="H50" s="4"/>
      <c r="I50" s="4"/>
      <c r="J50" s="4"/>
      <c r="K50" s="4"/>
      <c r="L50" s="4"/>
      <c r="M50" s="4"/>
      <c r="N50" s="4"/>
      <c r="O50" s="4"/>
      <c r="P50" s="14">
        <f ca="1">IFERROR(P49/P15,0)</f>
        <v>0</v>
      </c>
      <c r="Q50"/>
      <c r="R50"/>
    </row>
    <row r="51" spans="1:256" x14ac:dyDescent="0.3">
      <c r="B51" s="2"/>
      <c r="C51" s="4"/>
      <c r="D51" s="4"/>
      <c r="E51" s="4"/>
      <c r="F51" s="4"/>
      <c r="G51" s="4"/>
      <c r="H51" s="4"/>
      <c r="I51" s="4"/>
      <c r="J51" s="4"/>
      <c r="K51" s="4"/>
      <c r="L51" s="4"/>
      <c r="M51" s="4"/>
      <c r="N51" s="4"/>
      <c r="O51" s="4"/>
      <c r="P51" s="14"/>
      <c r="Q51"/>
      <c r="R51"/>
    </row>
    <row r="52" spans="1:256" ht="14.5" thickBot="1" x14ac:dyDescent="0.35">
      <c r="B52" s="6"/>
      <c r="C52" s="10"/>
      <c r="D52" s="10"/>
      <c r="E52" s="10"/>
      <c r="F52" s="10"/>
      <c r="G52" s="10"/>
      <c r="H52" s="10"/>
      <c r="I52" s="10"/>
      <c r="J52" s="10"/>
      <c r="K52" s="10"/>
      <c r="L52" s="10"/>
      <c r="M52" s="10"/>
      <c r="N52" s="10"/>
      <c r="O52" s="10"/>
      <c r="P52" s="17"/>
      <c r="Q52"/>
      <c r="R52"/>
    </row>
    <row r="53" spans="1:256" customFormat="1" ht="14.25" customHeight="1" x14ac:dyDescent="0.3">
      <c r="B53" s="34" t="s">
        <v>26</v>
      </c>
      <c r="C53" s="4"/>
      <c r="D53" s="4"/>
      <c r="E53" s="4"/>
      <c r="F53" s="4"/>
      <c r="G53" s="4"/>
      <c r="H53" s="4"/>
      <c r="I53" s="4"/>
      <c r="J53" s="4"/>
      <c r="K53" s="4"/>
      <c r="L53" s="4"/>
    </row>
    <row r="54" spans="1:256" s="47" customFormat="1" ht="66.5" customHeight="1" x14ac:dyDescent="0.35">
      <c r="A54" s="48"/>
      <c r="B54" s="87" t="s">
        <v>64</v>
      </c>
      <c r="C54" s="87"/>
      <c r="D54" s="87"/>
      <c r="E54" s="87"/>
      <c r="F54" s="87"/>
      <c r="G54" s="87"/>
      <c r="H54" s="87"/>
      <c r="I54" s="87"/>
      <c r="J54" s="87"/>
      <c r="K54" s="87"/>
      <c r="L54" s="87"/>
      <c r="M54" s="87"/>
      <c r="N54" s="87"/>
      <c r="O54" s="87"/>
      <c r="P54" s="87"/>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ht="22.5" customHeight="1" x14ac:dyDescent="0.3">
      <c r="B55" s="88" t="s">
        <v>44</v>
      </c>
      <c r="C55" s="88"/>
      <c r="D55" s="88"/>
      <c r="E55" s="88"/>
      <c r="F55" s="88"/>
      <c r="G55" s="88"/>
      <c r="H55" s="88"/>
      <c r="I55" s="88"/>
      <c r="J55" s="88"/>
      <c r="K55" s="88"/>
      <c r="L55" s="88"/>
      <c r="M55" s="88"/>
      <c r="N55" s="88"/>
      <c r="O55" s="88"/>
      <c r="P55" s="88"/>
    </row>
    <row r="56" spans="1:256" ht="18" customHeight="1" x14ac:dyDescent="0.3">
      <c r="B56" s="85" t="s">
        <v>82</v>
      </c>
      <c r="C56" s="85"/>
      <c r="D56" s="85"/>
      <c r="E56" s="85"/>
      <c r="F56" s="85"/>
      <c r="G56" s="85"/>
      <c r="H56" s="85"/>
      <c r="I56" s="85"/>
      <c r="J56" s="85"/>
      <c r="K56" s="85"/>
      <c r="L56" s="85"/>
      <c r="M56" s="85"/>
      <c r="N56" s="75"/>
      <c r="O56" s="75"/>
      <c r="P56" s="75"/>
    </row>
    <row r="57" spans="1:256" x14ac:dyDescent="0.3">
      <c r="B57" s="63" t="s">
        <v>40</v>
      </c>
      <c r="C57" s="63"/>
      <c r="D57" s="63"/>
      <c r="E57" s="63"/>
      <c r="F57" s="63"/>
      <c r="G57" s="63"/>
      <c r="H57" s="63"/>
      <c r="I57" s="63"/>
      <c r="J57" s="63"/>
      <c r="K57" s="63"/>
      <c r="L57" s="63"/>
      <c r="M57" s="63"/>
      <c r="N57" s="63"/>
      <c r="O57" s="63"/>
      <c r="P57" s="63"/>
    </row>
    <row r="58" spans="1:256" customFormat="1" x14ac:dyDescent="0.3">
      <c r="B58" s="24"/>
      <c r="C58" s="24"/>
      <c r="D58" s="24"/>
      <c r="E58" s="24"/>
      <c r="F58" s="24"/>
      <c r="G58" s="24"/>
      <c r="H58" s="24"/>
      <c r="I58" s="24"/>
      <c r="J58" s="24"/>
      <c r="K58" s="24"/>
      <c r="L58" s="24"/>
    </row>
  </sheetData>
  <sheetProtection sheet="1"/>
  <protectedRanges>
    <protectedRange sqref="B6 L2 C20:O22 C25:O25 C29:O39 C43:O43 P46 P49" name="Range1"/>
  </protectedRanges>
  <mergeCells count="4">
    <mergeCell ref="L2:P2"/>
    <mergeCell ref="B10:P10"/>
    <mergeCell ref="B54:P54"/>
    <mergeCell ref="B55:P55"/>
  </mergeCells>
  <pageMargins left="0.25" right="0.21" top="0.42" bottom="0.39" header="0.23" footer="0.17"/>
  <pageSetup scale="63" orientation="landscape" r:id="rId1"/>
  <ignoredErrors>
    <ignoredError sqref="D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A-204 Bar with Food</vt:lpstr>
      <vt:lpstr>R-212 Gift Shop</vt:lpstr>
      <vt:lpstr>R-214 Gourmet Market w Coffee</vt:lpstr>
      <vt:lpstr>R-217 Gourmet Coffee</vt:lpstr>
      <vt:lpstr>TC-01-1110 Convenience Retail</vt:lpstr>
      <vt:lpstr>CC-02-1405a QSR - Deli &amp; Salads</vt:lpstr>
      <vt:lpstr>CC-02-1405c Newsstand</vt:lpstr>
      <vt:lpstr>CC-02-1400 Fast Casual Mexican</vt:lpstr>
      <vt:lpstr>CC-02-1210 Bistro w Bar</vt:lpstr>
      <vt:lpstr>C Vending</vt:lpstr>
      <vt:lpstr>Consolidated Package 1</vt:lpstr>
      <vt:lpstr>Proposer Notes Package 1</vt:lpstr>
      <vt:lpstr>'A-204 Bar with Food'!Print_Area</vt:lpstr>
      <vt:lpstr>'C Vending'!Print_Area</vt:lpstr>
      <vt:lpstr>'CC-02-1210 Bistro w Bar'!Print_Area</vt:lpstr>
      <vt:lpstr>'CC-02-1400 Fast Casual Mexican'!Print_Area</vt:lpstr>
      <vt:lpstr>'CC-02-1405a QSR - Deli &amp; Salads'!Print_Area</vt:lpstr>
      <vt:lpstr>'CC-02-1405c Newsstand'!Print_Area</vt:lpstr>
      <vt:lpstr>'Consolidated Package 1'!Print_Area</vt:lpstr>
      <vt:lpstr>'Proposer Notes Package 1'!Print_Area</vt:lpstr>
      <vt:lpstr>'R-212 Gift Shop'!Print_Area</vt:lpstr>
      <vt:lpstr>'R-214 Gourmet Market w Coffee'!Print_Area</vt:lpstr>
      <vt:lpstr>'R-217 Gourmet Coffee'!Print_Area</vt:lpstr>
      <vt:lpstr>'TC-01-1110 Convenience Retail'!Print_Area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Ann Ferraguto</cp:lastModifiedBy>
  <cp:lastPrinted>2022-10-21T21:06:29Z</cp:lastPrinted>
  <dcterms:created xsi:type="dcterms:W3CDTF">2009-04-29T20:40:14Z</dcterms:created>
  <dcterms:modified xsi:type="dcterms:W3CDTF">2023-07-07T19:31:38Z</dcterms:modified>
</cp:coreProperties>
</file>